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showInkAnnotation="0" codeName="ЭтаКнига" defaultThemeVersion="124226"/>
  <bookViews>
    <workbookView xWindow="0" yWindow="0" windowWidth="25440" windowHeight="12225" tabRatio="964"/>
  </bookViews>
  <sheets>
    <sheet name="RAC_multi" sheetId="41" r:id="rId1"/>
    <sheet name="PAC" sheetId="42" r:id="rId2"/>
    <sheet name="PAC inverter" sheetId="43" r:id="rId3"/>
    <sheet name="PAC &gt; 22 кВт" sheetId="37" r:id="rId4"/>
  </sheets>
  <externalReferences>
    <externalReference r:id="rId5"/>
  </externalReferences>
  <definedNames>
    <definedName name="_xlnm._FilterDatabase" localSheetId="1">PAC!$A$27:$I$62</definedName>
    <definedName name="_xlnm._FilterDatabase" localSheetId="3">'PAC &gt; 22 кВт'!$A$27:$J$27</definedName>
    <definedName name="_xlnm._FilterDatabase" localSheetId="2">'PAC inverter'!$A$18:$I$48</definedName>
    <definedName name="_xlnm.Print_Titles" localSheetId="1">PAC!$4:$5</definedName>
    <definedName name="_xlnm.Print_Titles" localSheetId="3">'PAC &gt; 22 кВт'!$4:$5</definedName>
    <definedName name="_xlnm.Print_Titles" localSheetId="2">'PAC inverter'!$4:$5</definedName>
    <definedName name="_xlnm.Print_Titles" localSheetId="0">RAC_multi!$4:$5</definedName>
    <definedName name="_xlnm.Print_Area" localSheetId="1">PAC!$A$1:$L$62</definedName>
    <definedName name="_xlnm.Print_Area" localSheetId="3">'PAC &gt; 22 кВт'!$A$1:$K$48</definedName>
    <definedName name="_xlnm.Print_Area" localSheetId="2">'PAC inverter'!$A$1:$I$48</definedName>
    <definedName name="_xlnm.Print_Area" localSheetId="0">RAC_multi!$A$1:$I$123</definedName>
    <definedName name="скидка_на_VRF_Приточные_установки" localSheetId="1">#REF!</definedName>
    <definedName name="скидка_на_VRF_Приточные_установки" localSheetId="3">[1]Начало!#REF!</definedName>
    <definedName name="скидка_на_VRF_Приточные_установки" localSheetId="2">#REF!</definedName>
    <definedName name="скидка_на_VRF_Приточные_установки" localSheetId="0">#REF!</definedName>
    <definedName name="скидка_на_VRF_Приточные_установки">#REF!</definedName>
  </definedNames>
  <calcPr calcId="125725"/>
</workbook>
</file>

<file path=xl/calcChain.xml><?xml version="1.0" encoding="utf-8"?>
<calcChain xmlns="http://schemas.openxmlformats.org/spreadsheetml/2006/main">
  <c r="J159" i="41"/>
  <c r="J158"/>
  <c r="J157"/>
  <c r="J155"/>
  <c r="J154"/>
  <c r="J152"/>
  <c r="J151"/>
  <c r="S73" l="1"/>
  <c r="S70"/>
  <c r="S67"/>
  <c r="S74"/>
  <c r="S72"/>
  <c r="O72"/>
  <c r="S71"/>
  <c r="S69"/>
  <c r="O69"/>
  <c r="S68"/>
  <c r="S66"/>
  <c r="O66"/>
  <c r="S62"/>
  <c r="S61"/>
  <c r="O61"/>
  <c r="S64"/>
  <c r="S63"/>
  <c r="O63"/>
  <c r="S60"/>
  <c r="S59"/>
  <c r="O59"/>
  <c r="N63" l="1"/>
  <c r="N69"/>
  <c r="N66"/>
  <c r="N72"/>
  <c r="N59"/>
  <c r="N61"/>
  <c r="O10" l="1"/>
  <c r="S109" l="1"/>
  <c r="N109" s="1"/>
  <c r="O109"/>
  <c r="S108"/>
  <c r="N108" s="1"/>
  <c r="O108"/>
  <c r="S107"/>
  <c r="N107" s="1"/>
  <c r="O107"/>
  <c r="S106"/>
  <c r="N106" s="1"/>
  <c r="O106"/>
  <c r="S105"/>
  <c r="N105" s="1"/>
  <c r="O105"/>
  <c r="S99"/>
  <c r="N99" s="1"/>
  <c r="O99"/>
  <c r="S52"/>
  <c r="S51"/>
  <c r="O51"/>
  <c r="S50"/>
  <c r="S49"/>
  <c r="O49"/>
  <c r="S48"/>
  <c r="S47"/>
  <c r="O47"/>
  <c r="S46"/>
  <c r="S45"/>
  <c r="O45"/>
  <c r="S43"/>
  <c r="S42"/>
  <c r="O42"/>
  <c r="S41"/>
  <c r="S40"/>
  <c r="O40"/>
  <c r="S39"/>
  <c r="S38"/>
  <c r="O38"/>
  <c r="N38" l="1"/>
  <c r="N42"/>
  <c r="N45"/>
  <c r="N47"/>
  <c r="N49"/>
  <c r="N51"/>
  <c r="N40"/>
  <c r="S136" l="1"/>
  <c r="S135"/>
  <c r="O135"/>
  <c r="S134"/>
  <c r="S133"/>
  <c r="O133"/>
  <c r="S132"/>
  <c r="S131"/>
  <c r="O131"/>
  <c r="S130"/>
  <c r="S129"/>
  <c r="O129"/>
  <c r="N135" l="1"/>
  <c r="N131"/>
  <c r="N129"/>
  <c r="N133"/>
  <c r="S103"/>
  <c r="S102"/>
  <c r="S100"/>
  <c r="S101"/>
  <c r="M108" l="1"/>
  <c r="M109"/>
  <c r="M107"/>
  <c r="M105"/>
  <c r="M99"/>
  <c r="M106"/>
  <c r="T50" i="43"/>
  <c r="W49"/>
  <c r="T49"/>
  <c r="M61" i="41" l="1"/>
  <c r="M49"/>
  <c r="M40"/>
  <c r="M59"/>
  <c r="M69"/>
  <c r="M72"/>
  <c r="M66"/>
  <c r="M135"/>
  <c r="M129"/>
  <c r="M133"/>
  <c r="M131"/>
  <c r="M51"/>
  <c r="M38"/>
  <c r="M63"/>
  <c r="M45"/>
  <c r="M47"/>
  <c r="M42"/>
  <c r="U49" i="43"/>
  <c r="P49"/>
  <c r="N49"/>
  <c r="O49"/>
  <c r="O125" i="41" l="1"/>
  <c r="N68" i="42" l="1"/>
  <c r="N67"/>
  <c r="N15" i="43" l="1"/>
  <c r="T15"/>
  <c r="W15"/>
  <c r="P15" s="1"/>
  <c r="T16"/>
  <c r="T17"/>
  <c r="N8"/>
  <c r="T8"/>
  <c r="W8"/>
  <c r="P8" s="1"/>
  <c r="T9"/>
  <c r="T10"/>
  <c r="T11"/>
  <c r="W11"/>
  <c r="P11" s="1"/>
  <c r="N11"/>
  <c r="T12"/>
  <c r="T13"/>
  <c r="N32"/>
  <c r="T32"/>
  <c r="W32"/>
  <c r="P32" s="1"/>
  <c r="T33"/>
  <c r="T34"/>
  <c r="N19"/>
  <c r="T19"/>
  <c r="W19"/>
  <c r="P19" s="1"/>
  <c r="T20"/>
  <c r="T21"/>
  <c r="T22"/>
  <c r="W22"/>
  <c r="P22" s="1"/>
  <c r="N22"/>
  <c r="T23"/>
  <c r="T24"/>
  <c r="T25"/>
  <c r="W25"/>
  <c r="P25" s="1"/>
  <c r="N25"/>
  <c r="T26"/>
  <c r="T27"/>
  <c r="T28"/>
  <c r="W28"/>
  <c r="P28" s="1"/>
  <c r="N28"/>
  <c r="T29"/>
  <c r="T30"/>
  <c r="N36"/>
  <c r="T36"/>
  <c r="W36"/>
  <c r="P36" s="1"/>
  <c r="T37"/>
  <c r="N38"/>
  <c r="T38"/>
  <c r="W38"/>
  <c r="P38" s="1"/>
  <c r="T39"/>
  <c r="T40"/>
  <c r="W40"/>
  <c r="P40" s="1"/>
  <c r="N40"/>
  <c r="T41"/>
  <c r="T42"/>
  <c r="W42"/>
  <c r="P42" s="1"/>
  <c r="N42"/>
  <c r="T43"/>
  <c r="N44"/>
  <c r="T44"/>
  <c r="W44"/>
  <c r="P44" s="1"/>
  <c r="T45"/>
  <c r="N46"/>
  <c r="T46"/>
  <c r="W46"/>
  <c r="P46" s="1"/>
  <c r="T47"/>
  <c r="N52"/>
  <c r="T52"/>
  <c r="W52"/>
  <c r="P52" s="1"/>
  <c r="T53"/>
  <c r="N54"/>
  <c r="T54"/>
  <c r="W54"/>
  <c r="P54" s="1"/>
  <c r="T55"/>
  <c r="N56"/>
  <c r="T56"/>
  <c r="W56"/>
  <c r="P56" s="1"/>
  <c r="T57"/>
  <c r="T58"/>
  <c r="W58"/>
  <c r="P58" s="1"/>
  <c r="N58"/>
  <c r="T59"/>
  <c r="T60"/>
  <c r="W60"/>
  <c r="P60" s="1"/>
  <c r="N60"/>
  <c r="T61"/>
  <c r="U54" l="1"/>
  <c r="O54" s="1"/>
  <c r="U44"/>
  <c r="O44" s="1"/>
  <c r="N6"/>
  <c r="U32"/>
  <c r="O32" s="1"/>
  <c r="U46"/>
  <c r="O46" s="1"/>
  <c r="U52"/>
  <c r="O52" s="1"/>
  <c r="U58"/>
  <c r="O58" s="1"/>
  <c r="U56"/>
  <c r="O56" s="1"/>
  <c r="U36"/>
  <c r="O36" s="1"/>
  <c r="U11"/>
  <c r="O11" s="1"/>
  <c r="U8"/>
  <c r="O8" s="1"/>
  <c r="U15"/>
  <c r="O15" s="1"/>
  <c r="U40"/>
  <c r="O40" s="1"/>
  <c r="U22"/>
  <c r="O22" s="1"/>
  <c r="U19"/>
  <c r="O19" s="1"/>
  <c r="U38"/>
  <c r="O38" s="1"/>
  <c r="U28"/>
  <c r="O28" s="1"/>
  <c r="U25"/>
  <c r="O25" s="1"/>
  <c r="U60"/>
  <c r="O60" s="1"/>
  <c r="U42"/>
  <c r="O42" s="1"/>
  <c r="P6"/>
  <c r="O6" l="1"/>
  <c r="T8" i="42"/>
  <c r="W8"/>
  <c r="P8" s="1"/>
  <c r="T9"/>
  <c r="T10"/>
  <c r="N11"/>
  <c r="T11"/>
  <c r="W11"/>
  <c r="P11" s="1"/>
  <c r="T12"/>
  <c r="T13"/>
  <c r="T28"/>
  <c r="W28"/>
  <c r="P28" s="1"/>
  <c r="T29"/>
  <c r="T30"/>
  <c r="T31"/>
  <c r="W31"/>
  <c r="P31" s="1"/>
  <c r="T32"/>
  <c r="T33"/>
  <c r="T15"/>
  <c r="W15"/>
  <c r="P15" s="1"/>
  <c r="T16"/>
  <c r="T17"/>
  <c r="N18"/>
  <c r="T18"/>
  <c r="W18"/>
  <c r="P18" s="1"/>
  <c r="T19"/>
  <c r="T20"/>
  <c r="N21"/>
  <c r="T21"/>
  <c r="W21"/>
  <c r="P21" s="1"/>
  <c r="T22"/>
  <c r="T23"/>
  <c r="T24"/>
  <c r="W24"/>
  <c r="P24" s="1"/>
  <c r="T25"/>
  <c r="T26"/>
  <c r="N35"/>
  <c r="P35"/>
  <c r="T35"/>
  <c r="O35" s="1"/>
  <c r="N37"/>
  <c r="T37"/>
  <c r="W37"/>
  <c r="P37" s="1"/>
  <c r="T38"/>
  <c r="T39"/>
  <c r="W39"/>
  <c r="P39" s="1"/>
  <c r="T40"/>
  <c r="T41"/>
  <c r="W41"/>
  <c r="P41" s="1"/>
  <c r="T42"/>
  <c r="T43"/>
  <c r="W43"/>
  <c r="P43" s="1"/>
  <c r="T44"/>
  <c r="T45"/>
  <c r="W45"/>
  <c r="P45" s="1"/>
  <c r="T46"/>
  <c r="N48"/>
  <c r="T48"/>
  <c r="W48"/>
  <c r="P48" s="1"/>
  <c r="T49"/>
  <c r="N50"/>
  <c r="T50"/>
  <c r="W50"/>
  <c r="P50" s="1"/>
  <c r="T51"/>
  <c r="N52"/>
  <c r="T52"/>
  <c r="W52"/>
  <c r="P52" s="1"/>
  <c r="T53"/>
  <c r="N54"/>
  <c r="T54"/>
  <c r="W54"/>
  <c r="P54" s="1"/>
  <c r="T55"/>
  <c r="N57"/>
  <c r="T57"/>
  <c r="W57"/>
  <c r="P57" s="1"/>
  <c r="T58"/>
  <c r="T59"/>
  <c r="W59"/>
  <c r="P59" s="1"/>
  <c r="T60"/>
  <c r="T61"/>
  <c r="W61"/>
  <c r="P61" s="1"/>
  <c r="T62"/>
  <c r="N64"/>
  <c r="O64"/>
  <c r="P64"/>
  <c r="N65"/>
  <c r="P65"/>
  <c r="T65"/>
  <c r="O65" s="1"/>
  <c r="O32" i="41"/>
  <c r="S32"/>
  <c r="S33"/>
  <c r="O34"/>
  <c r="S34"/>
  <c r="S35"/>
  <c r="O138"/>
  <c r="S138"/>
  <c r="S139"/>
  <c r="O140"/>
  <c r="S140"/>
  <c r="S141"/>
  <c r="S10"/>
  <c r="S11"/>
  <c r="O12"/>
  <c r="S12"/>
  <c r="S13"/>
  <c r="O14"/>
  <c r="S14"/>
  <c r="S15"/>
  <c r="O16"/>
  <c r="S16"/>
  <c r="S17"/>
  <c r="O18"/>
  <c r="S18"/>
  <c r="S19"/>
  <c r="O21"/>
  <c r="S21"/>
  <c r="S22"/>
  <c r="O23"/>
  <c r="S23"/>
  <c r="S24"/>
  <c r="O25"/>
  <c r="S25"/>
  <c r="S26"/>
  <c r="O27"/>
  <c r="S27"/>
  <c r="S28"/>
  <c r="O29"/>
  <c r="S29"/>
  <c r="S30"/>
  <c r="O143"/>
  <c r="S143"/>
  <c r="S144"/>
  <c r="O145"/>
  <c r="S145"/>
  <c r="S146"/>
  <c r="O147"/>
  <c r="S147"/>
  <c r="S148"/>
  <c r="O54"/>
  <c r="S54"/>
  <c r="S55"/>
  <c r="O56"/>
  <c r="S56"/>
  <c r="S57"/>
  <c r="M76"/>
  <c r="N76"/>
  <c r="O76"/>
  <c r="M77"/>
  <c r="N77"/>
  <c r="O77"/>
  <c r="M79"/>
  <c r="N79"/>
  <c r="O79"/>
  <c r="M80"/>
  <c r="N80"/>
  <c r="O80"/>
  <c r="M81"/>
  <c r="N81"/>
  <c r="O81"/>
  <c r="M82"/>
  <c r="N82"/>
  <c r="O82"/>
  <c r="M85"/>
  <c r="O85"/>
  <c r="S85"/>
  <c r="N85" s="1"/>
  <c r="M86"/>
  <c r="O86"/>
  <c r="S86"/>
  <c r="N86" s="1"/>
  <c r="M87"/>
  <c r="O87"/>
  <c r="S87"/>
  <c r="N87" s="1"/>
  <c r="M88"/>
  <c r="O88"/>
  <c r="S88"/>
  <c r="N88" s="1"/>
  <c r="M89"/>
  <c r="O89"/>
  <c r="S89"/>
  <c r="N89" s="1"/>
  <c r="M90"/>
  <c r="O90"/>
  <c r="S90"/>
  <c r="N90" s="1"/>
  <c r="M91"/>
  <c r="O91"/>
  <c r="S91"/>
  <c r="N91" s="1"/>
  <c r="M93"/>
  <c r="O93"/>
  <c r="S93"/>
  <c r="N93" s="1"/>
  <c r="M94"/>
  <c r="O94"/>
  <c r="S94"/>
  <c r="N94" s="1"/>
  <c r="M95"/>
  <c r="O95"/>
  <c r="S95"/>
  <c r="N95" s="1"/>
  <c r="M96"/>
  <c r="O96"/>
  <c r="S96"/>
  <c r="N96" s="1"/>
  <c r="M97"/>
  <c r="O97"/>
  <c r="S97"/>
  <c r="N97" s="1"/>
  <c r="M151"/>
  <c r="O151"/>
  <c r="S151"/>
  <c r="N151" s="1"/>
  <c r="M152"/>
  <c r="O152"/>
  <c r="S152"/>
  <c r="N152" s="1"/>
  <c r="M154"/>
  <c r="O154"/>
  <c r="S154"/>
  <c r="N154" s="1"/>
  <c r="M155"/>
  <c r="O155"/>
  <c r="S155"/>
  <c r="N155" s="1"/>
  <c r="M157"/>
  <c r="O157"/>
  <c r="S157"/>
  <c r="N157" s="1"/>
  <c r="M158"/>
  <c r="O158"/>
  <c r="S158"/>
  <c r="N158" s="1"/>
  <c r="M159"/>
  <c r="O159"/>
  <c r="S159"/>
  <c r="N159" s="1"/>
  <c r="M161"/>
  <c r="O161"/>
  <c r="S161"/>
  <c r="N161" s="1"/>
  <c r="M162"/>
  <c r="O162"/>
  <c r="S162"/>
  <c r="N162" s="1"/>
  <c r="M100"/>
  <c r="O100"/>
  <c r="N100"/>
  <c r="M101"/>
  <c r="O101"/>
  <c r="N101"/>
  <c r="M102"/>
  <c r="O102"/>
  <c r="N102"/>
  <c r="M103"/>
  <c r="O103"/>
  <c r="N103"/>
  <c r="O111"/>
  <c r="S111"/>
  <c r="S112"/>
  <c r="O113"/>
  <c r="S113"/>
  <c r="S114"/>
  <c r="O115"/>
  <c r="S115"/>
  <c r="S116"/>
  <c r="O117"/>
  <c r="S117"/>
  <c r="S118"/>
  <c r="M120"/>
  <c r="O120"/>
  <c r="S120"/>
  <c r="N120" s="1"/>
  <c r="M121"/>
  <c r="O121"/>
  <c r="S121"/>
  <c r="N121" s="1"/>
  <c r="M122"/>
  <c r="O122"/>
  <c r="S122"/>
  <c r="N122" s="1"/>
  <c r="M123"/>
  <c r="O123"/>
  <c r="S123"/>
  <c r="N123" s="1"/>
  <c r="O8" l="1"/>
  <c r="P6" i="42"/>
  <c r="U61"/>
  <c r="O61" s="1"/>
  <c r="U15"/>
  <c r="O15" s="1"/>
  <c r="M117" i="41"/>
  <c r="M115"/>
  <c r="M113"/>
  <c r="M29"/>
  <c r="M147"/>
  <c r="M145"/>
  <c r="M138"/>
  <c r="M18"/>
  <c r="M25"/>
  <c r="M27"/>
  <c r="M16"/>
  <c r="M21"/>
  <c r="M10"/>
  <c r="M32"/>
  <c r="M54"/>
  <c r="M143"/>
  <c r="M12"/>
  <c r="U48" i="42"/>
  <c r="O48" s="1"/>
  <c r="U8"/>
  <c r="O8" s="1"/>
  <c r="U54"/>
  <c r="O54" s="1"/>
  <c r="U21"/>
  <c r="O21" s="1"/>
  <c r="U28"/>
  <c r="O28" s="1"/>
  <c r="U57"/>
  <c r="O57" s="1"/>
  <c r="U18"/>
  <c r="O18" s="1"/>
  <c r="U52"/>
  <c r="O52" s="1"/>
  <c r="U41"/>
  <c r="O41" s="1"/>
  <c r="N54" i="41"/>
  <c r="N25"/>
  <c r="N147"/>
  <c r="N34"/>
  <c r="N113"/>
  <c r="N29"/>
  <c r="N16"/>
  <c r="N111"/>
  <c r="N12"/>
  <c r="N32"/>
  <c r="N117"/>
  <c r="N115"/>
  <c r="N21"/>
  <c r="N10"/>
  <c r="N145"/>
  <c r="N27"/>
  <c r="N138"/>
  <c r="U59" i="42"/>
  <c r="O59" s="1"/>
  <c r="U45"/>
  <c r="O45" s="1"/>
  <c r="U39"/>
  <c r="O39" s="1"/>
  <c r="U37"/>
  <c r="O37" s="1"/>
  <c r="U11"/>
  <c r="O11" s="1"/>
  <c r="U24"/>
  <c r="O24" s="1"/>
  <c r="U31"/>
  <c r="O31" s="1"/>
  <c r="U50"/>
  <c r="O50" s="1"/>
  <c r="U43"/>
  <c r="O43" s="1"/>
  <c r="N140" i="41"/>
  <c r="N18"/>
  <c r="N56"/>
  <c r="N14"/>
  <c r="N143"/>
  <c r="N23"/>
  <c r="N59" i="42"/>
  <c r="N39"/>
  <c r="N8"/>
  <c r="N41"/>
  <c r="N24"/>
  <c r="N45"/>
  <c r="N43"/>
  <c r="N28"/>
  <c r="N61"/>
  <c r="N15"/>
  <c r="N31"/>
  <c r="O6" l="1"/>
  <c r="N8" i="41"/>
  <c r="N6" i="42"/>
  <c r="M111" i="41"/>
  <c r="M34"/>
  <c r="M14"/>
  <c r="M56"/>
  <c r="M140"/>
  <c r="M23"/>
  <c r="M8" l="1"/>
  <c r="U10" i="37" l="1"/>
  <c r="U23"/>
  <c r="U22"/>
  <c r="P22" s="1"/>
  <c r="Q22"/>
  <c r="U20"/>
  <c r="U19"/>
  <c r="P19" s="1"/>
  <c r="Q19"/>
  <c r="U17"/>
  <c r="U16"/>
  <c r="P16" s="1"/>
  <c r="Q16"/>
  <c r="U14"/>
  <c r="U13"/>
  <c r="U12"/>
  <c r="U11"/>
  <c r="U9"/>
  <c r="P9" s="1"/>
  <c r="Q9"/>
  <c r="U26" l="1"/>
  <c r="U25"/>
  <c r="P25" s="1"/>
  <c r="Q25"/>
  <c r="U48" l="1"/>
  <c r="U47"/>
  <c r="U46"/>
  <c r="U45"/>
  <c r="U34"/>
  <c r="U33"/>
  <c r="U32"/>
  <c r="U31"/>
  <c r="U30"/>
  <c r="U29"/>
  <c r="U43"/>
  <c r="U42"/>
  <c r="U41"/>
  <c r="U40"/>
  <c r="U39"/>
  <c r="U38"/>
  <c r="U36"/>
  <c r="U37"/>
  <c r="Q38" l="1"/>
  <c r="P38"/>
  <c r="Q36"/>
  <c r="P36"/>
  <c r="Q31" l="1"/>
  <c r="P31"/>
  <c r="Q47" l="1"/>
  <c r="Q45"/>
  <c r="Q42"/>
  <c r="P42"/>
  <c r="Q40"/>
  <c r="P40"/>
  <c r="Q33"/>
  <c r="P33"/>
  <c r="Q29"/>
  <c r="P29"/>
  <c r="Q6" l="1"/>
  <c r="J3" l="1"/>
  <c r="O6" l="1"/>
  <c r="J1" l="1"/>
  <c r="P45"/>
  <c r="P47"/>
  <c r="P6" l="1"/>
  <c r="J2" l="1"/>
</calcChain>
</file>

<file path=xl/sharedStrings.xml><?xml version="1.0" encoding="utf-8"?>
<sst xmlns="http://schemas.openxmlformats.org/spreadsheetml/2006/main" count="932" uniqueCount="489">
  <si>
    <t>MDOU-36HN1-L outdoor</t>
  </si>
  <si>
    <t>MDOU-48HN1-L outdoor</t>
  </si>
  <si>
    <t>MDOU-60HN1-L outdoor</t>
  </si>
  <si>
    <t>Розничная цена unit, USD</t>
  </si>
  <si>
    <t>Вес нетто, кг</t>
  </si>
  <si>
    <t>БЫТОВЫЕ КОНДИЦИОНЕРЫ (RAC)</t>
  </si>
  <si>
    <t>ПОЛУПРОМЫШЛЕННЫЕ КОНДИЦИОНЕРЫ (PAC)</t>
  </si>
  <si>
    <t>ИНВЕРТОРНЫЕ ПОЛУПРОМЫШЛЕННЫЕ КОНДИЦИОНЕРЫ (PAC)</t>
  </si>
  <si>
    <t>Габариты блока, мм,   ШхВхГ</t>
  </si>
  <si>
    <t>вес брутто, кг</t>
  </si>
  <si>
    <r>
      <t>объем, м</t>
    </r>
    <r>
      <rPr>
        <b/>
        <vertAlign val="superscript"/>
        <sz val="8"/>
        <rFont val="Arial"/>
        <family val="2"/>
        <charset val="204"/>
      </rPr>
      <t>3</t>
    </r>
  </si>
  <si>
    <t>Объем заказа, м3</t>
  </si>
  <si>
    <t>Вес брутто заказа, кг</t>
  </si>
  <si>
    <t>ОБЪЕМ ЗАКАЗА</t>
  </si>
  <si>
    <t>Коли-чество, ед.</t>
  </si>
  <si>
    <t>Сумма заказа, set, $</t>
  </si>
  <si>
    <t>Объем заказа, set, м3</t>
  </si>
  <si>
    <t>Вес брутто заказа set, кг</t>
  </si>
  <si>
    <t>--</t>
  </si>
  <si>
    <t>Модель</t>
  </si>
  <si>
    <t>Расход воздуха, м3/ч</t>
  </si>
  <si>
    <t>охл.</t>
  </si>
  <si>
    <t>нагр.</t>
  </si>
  <si>
    <t>-</t>
  </si>
  <si>
    <t>840*300*840</t>
  </si>
  <si>
    <t>MDUE-24HRN1 indoor</t>
  </si>
  <si>
    <t>MDUE-36HRN1 indoor</t>
  </si>
  <si>
    <t>MDUE-48HRN1 indoor</t>
  </si>
  <si>
    <t>MDUE-60HRN1 indoor</t>
  </si>
  <si>
    <t>внутр. блок</t>
  </si>
  <si>
    <t>наружн.блок</t>
  </si>
  <si>
    <t>питание по межбл.кабелю</t>
  </si>
  <si>
    <t>внутр.блок</t>
  </si>
  <si>
    <t>Подключение электропитания</t>
  </si>
  <si>
    <t>KJR-12B/DP(T)-E</t>
  </si>
  <si>
    <t>Проводной пульт ДУ с функцией follow me</t>
  </si>
  <si>
    <t>1260*908*700</t>
  </si>
  <si>
    <t>1250*1615*765</t>
  </si>
  <si>
    <t>СПЛИТ-СИСТЕМЫ НАСТЕННОГО ТИПА</t>
  </si>
  <si>
    <t>Сплит-системы инверторные</t>
  </si>
  <si>
    <t>MDSA-12HRFN1 indoor</t>
  </si>
  <si>
    <t>MDSA-18HRFN1 indoor</t>
  </si>
  <si>
    <t>MDSA-24HRFN1 indoor</t>
  </si>
  <si>
    <t xml:space="preserve">Сплит-системы ON/OFF </t>
  </si>
  <si>
    <t>MDCD-36HRN1 indoor</t>
  </si>
  <si>
    <t>MDCD-48HRN1 indoor</t>
  </si>
  <si>
    <t>900*1170*350</t>
  </si>
  <si>
    <t>MDFM-60ARN1 indoor</t>
  </si>
  <si>
    <t>1390*1615*765</t>
  </si>
  <si>
    <t>570*260*570</t>
  </si>
  <si>
    <t>647*50*647</t>
  </si>
  <si>
    <t>722*290*187</t>
  </si>
  <si>
    <t>802*297*189</t>
  </si>
  <si>
    <t>965*319*215</t>
  </si>
  <si>
    <t>1080*335*226</t>
  </si>
  <si>
    <t>800*554*333</t>
  </si>
  <si>
    <t>845*702*363</t>
  </si>
  <si>
    <t>1068*235*675</t>
  </si>
  <si>
    <t>1650*235*675</t>
  </si>
  <si>
    <t>600*1934*455</t>
  </si>
  <si>
    <t>946*810*410</t>
  </si>
  <si>
    <t>Габариты блока, мм,   ВхШхГ</t>
  </si>
  <si>
    <t>heat pump, R410a</t>
  </si>
  <si>
    <t>MDTB-76HWN1 indoor</t>
  </si>
  <si>
    <t>MDOV-76HN1 outdoor</t>
  </si>
  <si>
    <t>MDTB-120HWN1 indoor</t>
  </si>
  <si>
    <t>MDOV-120HN1 outdoor</t>
  </si>
  <si>
    <t>MDHA-150HWN1 indoor</t>
  </si>
  <si>
    <t>MDOV-150HN1 outdoor</t>
  </si>
  <si>
    <t>MDHA-192HWN1 indoor</t>
  </si>
  <si>
    <t>MDOV-192HN1 outdoor</t>
  </si>
  <si>
    <t>MDFA2-76HRN1 indoor</t>
  </si>
  <si>
    <t>MDTC-96HWN1 indoor</t>
  </si>
  <si>
    <t>MDOVT-96HN1 outdoor</t>
  </si>
  <si>
    <t>MDFA3-96HRN1 indoor</t>
  </si>
  <si>
    <t>1452*462*797</t>
  </si>
  <si>
    <t>1200*1860*518</t>
  </si>
  <si>
    <t>1312*919*658</t>
  </si>
  <si>
    <t>950*55*950</t>
  </si>
  <si>
    <t>840*245*840</t>
  </si>
  <si>
    <t>Аксессуары для кассетных блоков</t>
  </si>
  <si>
    <t>Проводной пульт для кассетных блоков MDCD-** с функцией независимого управления жалюзи</t>
  </si>
  <si>
    <t>KJR-29B1/BK-E</t>
  </si>
  <si>
    <t>805*285*194</t>
  </si>
  <si>
    <t>770*555*300</t>
  </si>
  <si>
    <t>957*302*213</t>
  </si>
  <si>
    <t>1040*327*220</t>
  </si>
  <si>
    <t>MDSA-12HRN1 indoor</t>
  </si>
  <si>
    <t>MDOA-12HN1 outdoor</t>
  </si>
  <si>
    <t>MDSOP-09HRFN8 indoor</t>
  </si>
  <si>
    <t>MDSOP-12HRFN8 indoor</t>
  </si>
  <si>
    <t>MDOOP-09HFN8 outdoor</t>
  </si>
  <si>
    <t>MDOOP-12HFN8 outdoor</t>
  </si>
  <si>
    <t>895*298*248</t>
  </si>
  <si>
    <t>***</t>
  </si>
  <si>
    <t>T-MBQ4-03E Compact Cassette Panel</t>
  </si>
  <si>
    <t>KJR-120C</t>
  </si>
  <si>
    <t>MDTI-36HWN1 indoor</t>
  </si>
  <si>
    <t>MDTI-48HWN1 indoor</t>
  </si>
  <si>
    <t>MDTI-60HWN1 indoor</t>
  </si>
  <si>
    <t>MDOU-18HFN1 outdoor</t>
  </si>
  <si>
    <t>952*1333*410</t>
  </si>
  <si>
    <t>MDCD-60HRFN1 indoor</t>
  </si>
  <si>
    <t>MDOU-60HFN1 outdoor</t>
  </si>
  <si>
    <t>880*210*674</t>
  </si>
  <si>
    <t>1100*249*774</t>
  </si>
  <si>
    <t>1360*249*774</t>
  </si>
  <si>
    <t>1200*300*874</t>
  </si>
  <si>
    <t xml:space="preserve">
Рекомендованная розничная цена (РРЦ), руб.</t>
  </si>
  <si>
    <t>840*287*840</t>
  </si>
  <si>
    <t>MDTD-76HWN1 indoor</t>
  </si>
  <si>
    <t>MDTD-96HWN1 indoor</t>
  </si>
  <si>
    <t>1452*462*716</t>
  </si>
  <si>
    <t>1988*669*906</t>
  </si>
  <si>
    <t>Аксессуары</t>
  </si>
  <si>
    <t>2,64(1,00-4,16)</t>
  </si>
  <si>
    <t>4,10(0,75-7,00)</t>
  </si>
  <si>
    <t>3,52(1,03-4,82)</t>
  </si>
  <si>
    <t>4,25(0,75-7,20)</t>
  </si>
  <si>
    <t>18,17(5,28-20,51)</t>
  </si>
  <si>
    <t>5,28(0,79-6,15)</t>
  </si>
  <si>
    <t>наруж.блок</t>
  </si>
  <si>
    <t>Производительность, кВт</t>
  </si>
  <si>
    <t>Номинальная мощность (охл.), кВт</t>
  </si>
  <si>
    <t>Уровень шума, дБ (A)</t>
  </si>
  <si>
    <t>700*200*450</t>
  </si>
  <si>
    <t>Ном. потр. мощность (охл.), кВт</t>
  </si>
  <si>
    <t>950*54,5*950</t>
  </si>
  <si>
    <t>Touch-style проводной пульт ДУ с функцией follow me</t>
  </si>
  <si>
    <r>
      <t xml:space="preserve">Наружные блоки мульти-сплит-систем серии </t>
    </r>
    <r>
      <rPr>
        <b/>
        <u/>
        <sz val="10"/>
        <color indexed="9"/>
        <rFont val="Arial"/>
        <family val="2"/>
        <charset val="204"/>
      </rPr>
      <t>FREE MATCH, энергоэффективность класса А++</t>
    </r>
    <r>
      <rPr>
        <b/>
        <sz val="10"/>
        <color indexed="9"/>
        <rFont val="Arial"/>
        <family val="2"/>
        <charset val="204"/>
      </rPr>
      <t>, 3D DC-Inverter стандарта ERP</t>
    </r>
  </si>
  <si>
    <t>MDSA-07HRN1 indoor</t>
  </si>
  <si>
    <t>MDOA-07HN1 outdoor</t>
  </si>
  <si>
    <t>MDSA-18HRN1 indoor</t>
  </si>
  <si>
    <t>MDOA-18HN1 outdoor</t>
  </si>
  <si>
    <t>MDSA-24HRN1 indoor</t>
  </si>
  <si>
    <t>MDOA-24HN1 outdoor</t>
  </si>
  <si>
    <t>MDSA-30HRN1 indoor</t>
  </si>
  <si>
    <t>MDOA-30HN1 outdoor</t>
  </si>
  <si>
    <t>MDSA-36HRN1 indoor</t>
  </si>
  <si>
    <t>MDOA-36HN1 outdoor</t>
  </si>
  <si>
    <r>
      <t xml:space="preserve">*** </t>
    </r>
    <r>
      <rPr>
        <b/>
        <sz val="10"/>
        <color rgb="FFFF0000"/>
        <rFont val="Arial"/>
        <family val="2"/>
        <charset val="204"/>
      </rPr>
      <t>Данные модели сняты с производства, наличие уточняйте у менеджеров</t>
    </r>
  </si>
  <si>
    <t>MDSA-07HRN1 панель Gold/Silver indoor</t>
  </si>
  <si>
    <t>MDSA-12HRN1 панель Gold/Silver indoor</t>
  </si>
  <si>
    <t>MDFJ2-48ARN1 indoor</t>
  </si>
  <si>
    <t>MDCA4-18HRFN1 indoor</t>
  </si>
  <si>
    <t>MDHC-96HWD1N1 indoor</t>
  </si>
  <si>
    <t>3000-4800</t>
  </si>
  <si>
    <t>49-52</t>
  </si>
  <si>
    <t>512*1470*775</t>
  </si>
  <si>
    <t>MDOUA-96HD1N1 outdoor</t>
  </si>
  <si>
    <t>1558*1120*528</t>
  </si>
  <si>
    <t>510*1750*315</t>
  </si>
  <si>
    <t>540*1825*410</t>
  </si>
  <si>
    <t>720*495*270</t>
  </si>
  <si>
    <t>952*1333*415</t>
  </si>
  <si>
    <t>Cплит-системы большой мощности канального типа, проводной пульт ДУ и противопылевой фильтр в комплекте, ON/OFF</t>
  </si>
  <si>
    <t>Cплит-системы большой мощности колонного типа,  беспроводной пульт ДУ в комплекте, ON/OFF</t>
  </si>
  <si>
    <t>Полупромышленные сплит-системы большой мощности, ON/OFF</t>
  </si>
  <si>
    <t>Полупромышленные сплит-системы большой мощности, INVERTER</t>
  </si>
  <si>
    <t>MDQ4A-48HRAN1 indoor</t>
  </si>
  <si>
    <t>FQZHN-02DS Рефнет-разветвитель</t>
  </si>
  <si>
    <t>MDOUB-96HD1N1 outdoor</t>
  </si>
  <si>
    <t>1120*1558*400</t>
  </si>
  <si>
    <t>MDTA-96HWAN1 indoor</t>
  </si>
  <si>
    <t>1366*450*722</t>
  </si>
  <si>
    <t>MDHA-96HWAN1 indoor</t>
  </si>
  <si>
    <t>Инверторные сплит-системы большой мощности колонного типа, беспроводной пульт ДУ в комплекте, DC-INVERTER</t>
  </si>
  <si>
    <t>MDFA-96HRAN1 indoor</t>
  </si>
  <si>
    <t>1200*1860*420</t>
  </si>
  <si>
    <t>Инверторные сплит-системы большой мощности кассетного типа (2 внутренних блока на 1 наружный), беспроводной пульт ДУ в комплекте, встроенная помпа, DC-INVERTER</t>
  </si>
  <si>
    <t>T-MBQ-02M2 Cassette Panel</t>
  </si>
  <si>
    <t>MD2O-14HFN8 outdoor</t>
  </si>
  <si>
    <t>MD2O-18HFN8 outdoor</t>
  </si>
  <si>
    <t>MD3O-21HFN8 outdoor</t>
  </si>
  <si>
    <t>MD3O-27HFN8 outdoor</t>
  </si>
  <si>
    <t>MD4O-28HFN8 outdoor</t>
  </si>
  <si>
    <t>MD4O-36HFN8 outdoor</t>
  </si>
  <si>
    <t>MD5O-42HFN8 outdoor</t>
  </si>
  <si>
    <t>MDSAF-07HRDN8 indoor</t>
  </si>
  <si>
    <t>MDSAF-09HRDN8 indoor</t>
  </si>
  <si>
    <t>MDSAF-12HRDN8 indoor</t>
  </si>
  <si>
    <t>MDSAF-18HRFN8 indoor</t>
  </si>
  <si>
    <t>MDSAF-24HRFN8 indoor</t>
  </si>
  <si>
    <t>MDSA-09HRFN8 indoor</t>
  </si>
  <si>
    <t>MDSA-12HRFN8 indoor</t>
  </si>
  <si>
    <t>MDCA4I-07HRFN8 indoor</t>
  </si>
  <si>
    <t>MDCA4I-09HRFN8 indoor</t>
  </si>
  <si>
    <t>MDCA4I-12HRFN8 indoor</t>
  </si>
  <si>
    <t>MDCA4I-18HRFN8 indoor</t>
  </si>
  <si>
    <t>MDTII-07HWFN8 indoor</t>
  </si>
  <si>
    <t>MDTII-09HWFN8 indoor</t>
  </si>
  <si>
    <t>MDTII-12HWFN8 indoor</t>
  </si>
  <si>
    <t>MDTII-18HWFN8 indoor</t>
  </si>
  <si>
    <t>890*673*342</t>
  </si>
  <si>
    <t>805*554*330</t>
  </si>
  <si>
    <t>цена по запросу</t>
  </si>
  <si>
    <t>MDSA-09HRFN8 панель Gold/Silver indoor</t>
  </si>
  <si>
    <t>MDSA-12HRFN8 панель Gold/Silver indoor</t>
  </si>
  <si>
    <t>Wi-Fi модуль с комплектом подключения к серии Forest (опция для серий Forest)</t>
  </si>
  <si>
    <t xml:space="preserve">KJR-12B/DP(T)-E с комплектом подключения к серии Forest </t>
  </si>
  <si>
    <t xml:space="preserve">Проводной пульт ДУ с функцией follow me с комплектом подключения к серии Forest </t>
  </si>
  <si>
    <t xml:space="preserve">Touch-style проводной пульт ДУ с функцией follow me с комплектом подключения к серии Forest </t>
  </si>
  <si>
    <t xml:space="preserve">KJR-29B1/BK-E с комплектом подключения к серии Forest </t>
  </si>
  <si>
    <t>1068*675*235</t>
  </si>
  <si>
    <t>1285*675*235</t>
  </si>
  <si>
    <t>1650*675*235</t>
  </si>
  <si>
    <t>16,12(+3,52)</t>
  </si>
  <si>
    <t>5,42(0,88-6,29)</t>
  </si>
  <si>
    <t>15,53(4,98-18,46)</t>
  </si>
  <si>
    <t>6,40(1,66-7,10)</t>
  </si>
  <si>
    <t>Wi-Fi управление</t>
  </si>
  <si>
    <t>Проводной пульт ДУ с функцией follow me (кроме серии Forest)</t>
  </si>
  <si>
    <t>Проводные пульты управления</t>
  </si>
  <si>
    <t>Touch-style проводной пульт ДУ с функцией follow me (кроме серии Forest)</t>
  </si>
  <si>
    <t>инструкция 
по подключению</t>
  </si>
  <si>
    <t>MDSA-09HRFN1 панель Silver indoor</t>
  </si>
  <si>
    <t>MDSA-12HRFN1 панель Silver indoor</t>
  </si>
  <si>
    <t>EU-OSK105</t>
  </si>
  <si>
    <t xml:space="preserve">EU-OSK105 с комплектом подключения к серии Forest </t>
  </si>
  <si>
    <t>MDSAG-07HRN1 indoor</t>
  </si>
  <si>
    <t>MDOAG-07HN1 outdoor</t>
  </si>
  <si>
    <t>MDSAG-09HRN1 indoor</t>
  </si>
  <si>
    <t>MDOAG-09HN1 outdoor</t>
  </si>
  <si>
    <t>MDSAG-12HRN1 indoor</t>
  </si>
  <si>
    <t>MDOAG-12HN1 outdoor</t>
  </si>
  <si>
    <t>MDSAG-18HRN1 indoor</t>
  </si>
  <si>
    <t>MDOAG-18HN1 outdoor</t>
  </si>
  <si>
    <t>MDSAG-24HRN1 indoor</t>
  </si>
  <si>
    <t>MDOAG-24HN1 outdoor</t>
  </si>
  <si>
    <t>729*292*200</t>
  </si>
  <si>
    <t>802*295*200</t>
  </si>
  <si>
    <t>971*321 *228</t>
  </si>
  <si>
    <t>765*555*303</t>
  </si>
  <si>
    <t>1082*337*234</t>
  </si>
  <si>
    <t>MDOAG-09HFN8 outdoor</t>
  </si>
  <si>
    <t>MDOAG-12HFN8 outdoor</t>
  </si>
  <si>
    <t>MDSAG-18HRFN8 indoor</t>
  </si>
  <si>
    <t>MDOAG-18HFN8 outdoor</t>
  </si>
  <si>
    <t>MDSAG-24HRFN8 indoor</t>
  </si>
  <si>
    <t>MDOAG-24HFN8 outdoor</t>
  </si>
  <si>
    <t>MDSAG-12HRFN8 indoor</t>
  </si>
  <si>
    <t>MDSAG-09HRFN8 indoor</t>
  </si>
  <si>
    <t>3,52 (1,38-4,31)</t>
  </si>
  <si>
    <t>5,28 (3,39-5,90)</t>
  </si>
  <si>
    <t>7,03 (2,11-8,21)</t>
  </si>
  <si>
    <t>2,93 (0,82-3,37)</t>
  </si>
  <si>
    <t>3,81 (1,07-4,38)</t>
  </si>
  <si>
    <t>5,57 (3,10-5,85)</t>
  </si>
  <si>
    <t>7,33 (1,55-8,21)</t>
  </si>
  <si>
    <t>0,733 (0,08-1,10)</t>
  </si>
  <si>
    <t>1,096 (0,12-1,65)</t>
  </si>
  <si>
    <t>1,550 (0,56-2,05)</t>
  </si>
  <si>
    <t>835*295*208</t>
  </si>
  <si>
    <t>969*320*241</t>
  </si>
  <si>
    <t>1083*336*244</t>
  </si>
  <si>
    <t>MDSA-07HRN8 indoor</t>
  </si>
  <si>
    <t>MDOA-07HN8 outdoor</t>
  </si>
  <si>
    <t>MDSA-09HRN8 indoor</t>
  </si>
  <si>
    <t>MDOA-09HN8 outdoor</t>
  </si>
  <si>
    <t>MDSA-12HRN8 indoor</t>
  </si>
  <si>
    <t>MDOA-12HN8 outdoor</t>
  </si>
  <si>
    <t>MDSA-18HRN8 indoor</t>
  </si>
  <si>
    <t>MDOA-18HN8 outdoor</t>
  </si>
  <si>
    <t>MDSA-24HRN8 indoor</t>
  </si>
  <si>
    <t>MDOA-24HN8 outdoor</t>
  </si>
  <si>
    <t>MDSAG-07HRDN8 indoor</t>
  </si>
  <si>
    <t>MDOAG-07HDN8 outdoor</t>
  </si>
  <si>
    <t>700*200*506</t>
  </si>
  <si>
    <t>Внутренние блоки полностью инверторные настенного типа серии AURORA DESIGN INVERTER, 3D DC-Inverter стандарта ERP, Follow me, температурная компенсация, защита помещения от замораживания (8°С), противопылевой фильтр высокой плотности, комбинированный фильтр тонкой очистки, функция любимый режим, ИК ПДУ RG66 с держателем в комплекте, покрытие теплообменника Golden Fin</t>
  </si>
  <si>
    <t>Внутренние блоки полностью инверторные настенного типа серии AURORA INVERTER, 3D DC-Inverter стандарта ERP, Follow me, температурная компенсация, защита помещения от замораживания (8°С), противопылевой фильтр высокой плотности, комбинированный фильтр тонкой очистки, функция любимый режим, ИК ПДУ RG66 с держателем в комплекте, возможность подключения проводного ПДУ, покрытие теплообменника Golden Fin</t>
  </si>
  <si>
    <t>Внутренние блоки полностью инверторные настенного типа серии AURORA DESIGN INVERTER,  3D DC-Inverter стандарта ERP, Follow me, температурная компенсация, защита помещения от замораживания (8°С), противопылевой фильтр высокой плотности, комбинированный фильтр тонкой очистки, функция любимый режим, ИК ПДУ RG66 с держателем в комплекте, покрытие теплообменника Golden Fin</t>
  </si>
  <si>
    <t>Внутренние блоки полностью инверторные настенного типа серии AURORA INVERTER,  3D DC-Inverter стандарта ERP, Follow me, температурная компенсация, защита помещения от замораживания (8°С), противопылевой фильтр высокой плотности, комбинированный фильтр тонкой очистки, функция любимый режим, ИК ПДУ RG66 с держателем в комплекте, возможность подключения проводного ПДУ, покрытие теплообменника Golden Fin</t>
  </si>
  <si>
    <t>Внутренние блоки инверторные настенного типа серии FOREST INVERTER, DC-Inverter стандарта ERP, Follow me, температурная компенсация, противопылевой фильтр высокой плотности, фотокаталитический фильтр тонкой очистки, функция любимый режим, ИК ПДУ RG10 с держателем в комплекте, возможность управления кондиционером по Wi-Fi (опция), покрытие теплообменника Golden Fin, возможность подключения проводного ПДУ (опция)</t>
  </si>
  <si>
    <t>3,800(0,180-4,600)</t>
  </si>
  <si>
    <t>12,31(3,52-12,31)</t>
  </si>
  <si>
    <t>12,31(2,64-12,31)</t>
  </si>
  <si>
    <t>3,270(0,212-4,125)</t>
  </si>
  <si>
    <t>10,55(3,60-10,83)</t>
  </si>
  <si>
    <t>10,55(2,74-11,29)</t>
  </si>
  <si>
    <t>2,500(0,150-3,340)</t>
  </si>
  <si>
    <t>8,79(1,61-10,14)</t>
  </si>
  <si>
    <t>8,21(2,49-10,26)</t>
  </si>
  <si>
    <t>2,450(0,230-3,250)</t>
  </si>
  <si>
    <t>8,21(2,20-8,50)</t>
  </si>
  <si>
    <t>7,91(3,03-8,50)</t>
  </si>
  <si>
    <t>1,905(0,180-2,200)</t>
  </si>
  <si>
    <t>6,45(1,99-6,68)</t>
  </si>
  <si>
    <t>6,15(1,99-6,59)</t>
  </si>
  <si>
    <t>1,635(0,690-2,000)</t>
  </si>
  <si>
    <t>5,57(2,34-5,63)</t>
  </si>
  <si>
    <t>5,28(2,23-5,57)</t>
  </si>
  <si>
    <t>1,270(0,100-1,650)</t>
  </si>
  <si>
    <t>4,40(1,61-4,84)</t>
  </si>
  <si>
    <t>4,10(1,47-4,98)</t>
  </si>
  <si>
    <t>МУЛЬТИ-СПЛИТ-СИСТЕМЫ СВОБОДНОЙ КОМПЛЕКТАЦИИ СЕРИИ FREE MATCH</t>
  </si>
  <si>
    <t>Wi-Fi модуль (опция для серии OP, INFINI, Aurora on/off R32 07-24K)</t>
  </si>
  <si>
    <t>OP INVERTER,  полностью инверторные сплит-системы (3D DC-Inverter стандарта ERP), ультравысокий уровень энергоэффективности А+++,   компрессор GMCC,  функция "умный глаз" (Intelligent Eye),   работа в режиме обогрева даже при -30°С, работа в режиме охлаждения от -25°С, функция самоочистки, функция Follow me, температурная компенсация, функция обнаружения утечки хладагента, 3D Air Flow (вертикальные и горизонтальные жалюзи с управлением с пульта), контроль уровня влажности, защита от замораживания помещения (8°С и 12°С), режим ECO, Wi-Fi управление (опция), режим Silent (Тишина), противопылевой фильтр высокой плотности, фотокаталитический фильтр тонкой очистки, автоматическая регулировка яркости дисплея внутреннего блока, фиксаторы положения для лёгкого обслуживания, ИК ПДУ RG10 с держателем в комплекте, возможность подключения проводного ПДУ (опция), покрытие теплообменника Golden Fin, самоочистка наружного блока Anti dust</t>
  </si>
  <si>
    <t>2,402 (0,42-3,20)</t>
  </si>
  <si>
    <t>2,64 (1,00-3,22)</t>
  </si>
  <si>
    <t>MDSA-12HRN8 панель Gold/Silver indoor</t>
  </si>
  <si>
    <t>MDSA-09HRN8 панель Gold/Silver indoor</t>
  </si>
  <si>
    <t>MDSA-07HRN8 панель Gold/Silver indoor</t>
  </si>
  <si>
    <t>AURORA DESIGN ON/OFF с дизайнерскими цветными панелями Silver и Gold, энергоэффективность класса А, компрессор GMCC, функция самоочистки, Follow me, температурная компенсация, возможность установки зимнего комплекта, противопылевой фильтр высокой плотности, фотокаталический фильтр тонкой очистки, функция обнаружения утечки хладагента, функция любимый режим, ИК ПДУ RG10 с держателем в комплекте, покрытие теплообменника Golden Fin, 3D Airflow</t>
  </si>
  <si>
    <t>AURORA DESIGN ON/OFF с дизайнерскими цветными панелями Silver и Gold, энергоэффективность класса А, компрессор GMCC, функция самоочистки, Follow me, температурная компенсация, возможность установки зимнего комплекта, противопылевой фильтр высокой плотности, фотокаталический фильтр тонкой очистки, функция обнаружения утечки хладагента, функция любимый режим, ИК ПДУ RG66 с держателем в комплекте, покрытие теплообменника Golden Fin</t>
  </si>
  <si>
    <t>1259*362*282</t>
  </si>
  <si>
    <t>AURORA ON/OFF, энергоэффективность класса А, компрессор GMCC, функция самоочистки, Follow me, температурная компенсация, возможность установки зимнего комплекта, противопылевой фильтр высокой плотности (7-24kBTU), фотокаталический фильтр тонкой очистки, функция обнаружения утечки хладагента, функция любимый режим, ИК ПДУ RG66 (RG10 для 30, 36K) с держателем в комплекте, возможность подключения проводного ПДУ (опция), покрытие теплообменника Golden Fin</t>
  </si>
  <si>
    <t>18,9 (+3,52)</t>
  </si>
  <si>
    <t>MDOFPA4-24AN1 outdoor</t>
  </si>
  <si>
    <t>7,91 (+2,73)</t>
  </si>
  <si>
    <t>MDFPA4-24ARN1 indoor</t>
  </si>
  <si>
    <t>MDOU3-24HN1 outdoor</t>
  </si>
  <si>
    <t>MDTJ-24HWN1 indoor</t>
  </si>
  <si>
    <t>MDOU3-18HN1 outdoor</t>
  </si>
  <si>
    <t>MDTJ-18HWN1 indoor</t>
  </si>
  <si>
    <t>T-MBQ4-04B Cassette Panel</t>
  </si>
  <si>
    <t>830*287*830</t>
  </si>
  <si>
    <t>MDCF-60HRN1 indoor</t>
  </si>
  <si>
    <t>830*245*830</t>
  </si>
  <si>
    <t>MDCF-48HRN1 indoor</t>
  </si>
  <si>
    <t>MDCF-36HRN1 indoor</t>
  </si>
  <si>
    <t>830*205*830</t>
  </si>
  <si>
    <t>MDCF-24HRN1 indoor</t>
  </si>
  <si>
    <t>MDCA5-18HRN1 indoor</t>
  </si>
  <si>
    <t>MDOU3-12HN1 outdoor</t>
  </si>
  <si>
    <t>MDCA5-12HRN1 indoor</t>
  </si>
  <si>
    <t>5,65(1,100-6,650)</t>
  </si>
  <si>
    <t>18,17(4,40-19,64)</t>
  </si>
  <si>
    <t>15,83(4,10-16,71)</t>
  </si>
  <si>
    <t>5,00(0,900-5,950)</t>
  </si>
  <si>
    <t>16,12(4,10-17,00)</t>
  </si>
  <si>
    <t>14,07(3,52-15,24)</t>
  </si>
  <si>
    <t>4,00(0,890-4,300)</t>
  </si>
  <si>
    <t>11,72(2,81-12,78)</t>
  </si>
  <si>
    <t>10,55(2,73-11,78)</t>
  </si>
  <si>
    <t>2,30(0,747-2,930)</t>
  </si>
  <si>
    <t>7,62(2,72-8,29)</t>
  </si>
  <si>
    <t>7,03(3,22-7,77)</t>
  </si>
  <si>
    <t>1,45(0,670-2,027)</t>
  </si>
  <si>
    <t>5,57(2,42-6,30)</t>
  </si>
  <si>
    <t>5,28(2,71-5,86)</t>
  </si>
  <si>
    <t>5,250(1,030-6,650)</t>
  </si>
  <si>
    <t>18,17(4,40-20,52)</t>
  </si>
  <si>
    <t>15,24(4,10-17,29)</t>
  </si>
  <si>
    <t>4,800(0,880-6,000)</t>
  </si>
  <si>
    <t>16,12(4,10-18,17)</t>
  </si>
  <si>
    <t>14,07(3,52-15,53)</t>
  </si>
  <si>
    <t>4,000(0,890-4,200)</t>
  </si>
  <si>
    <t>11,72(2,78-12,84)</t>
  </si>
  <si>
    <t>110*249*774</t>
  </si>
  <si>
    <t>2,190(0,750-2,960)</t>
  </si>
  <si>
    <t>7,62(2,81-8,49)</t>
  </si>
  <si>
    <t>7,03(3,28-8,16)</t>
  </si>
  <si>
    <t>1,530(0,710-2,150)</t>
  </si>
  <si>
    <t>5,57(2,20-6,15)</t>
  </si>
  <si>
    <t>5,28(2,55-5,86)</t>
  </si>
  <si>
    <t>1,053(0,155-1,373)</t>
  </si>
  <si>
    <t>3,81(1,00-4,39)</t>
  </si>
  <si>
    <t>3,52(0,53-3,99)</t>
  </si>
  <si>
    <t>Инверторные сплит-системы канального типа, 3D DC-Inverter стандарта ERP, средненапорные, встроенная помпа, противопылевой фильтр и проводной пульт ДУ в комплекте, опциональный ИК ПДУ RG66, функция Follow me, функция температурной компенсации, возможность подключения к системе центрального управления или диспетчеризации, клеммы удаленного вкл\выкл, клеммы вывода сигнала аварии, функция обнаружения утечки хладагента</t>
  </si>
  <si>
    <t>5,00(0,980-6,200)</t>
  </si>
  <si>
    <t>18,17(4,40-19,93)</t>
  </si>
  <si>
    <t>15,24(4,10-16,71)</t>
  </si>
  <si>
    <t>4,65(0,800-5,900)</t>
  </si>
  <si>
    <t>16,12(4,10-17,29)</t>
  </si>
  <si>
    <t>14,07(3,52-15,83)</t>
  </si>
  <si>
    <t>4,00(0,890-4,150)</t>
  </si>
  <si>
    <t>11,14(2,78-12,66)</t>
  </si>
  <si>
    <t>10,55(2,70-11,43)</t>
  </si>
  <si>
    <t>2,32(0,780-2,748)</t>
  </si>
  <si>
    <t>7,62(2,81-8,94)</t>
  </si>
  <si>
    <t>7,03(3,30-7,91)</t>
  </si>
  <si>
    <t>Инверторные сплит-системы кассетного типа (полноразмерные), 3D DC-Inverter стандарта ERP, встроенная помпа, ИК ПДУ RG66 с держателем в комплекте, функция Follow me, функция температурной компенсации, функция любимый режим, возможность подключения проводного пульта, возможность независимого регулирования жалюзи (опция, необходим проводной пульт KJR-120C и декоративная панель 02D7 или 02M2),  возможность подключения к системе центрального управления или диспетчеризации, клеммы удаленного вкл\выкл, клеммы вывода сигнала аварии, защита от замораживания помещения (8°С), функция обнаружения утечки хладагента</t>
  </si>
  <si>
    <t>570*260/570</t>
  </si>
  <si>
    <t>1,633(0,720-2,088)</t>
  </si>
  <si>
    <t>5,57(2,37-6,10)</t>
  </si>
  <si>
    <t>5,28(2,90-5,59)</t>
  </si>
  <si>
    <t>1,010(0,168-1,434)</t>
  </si>
  <si>
    <t>3,81(0,47-4,31)</t>
  </si>
  <si>
    <t>3,52(0,85-4,11)</t>
  </si>
  <si>
    <t>1,820(0,270-2,265)</t>
  </si>
  <si>
    <t>Инверторные сплит-системы кассетного типа (компактные), 3D DC-Inverter стандарта ERP, встроенная помпа, ИК ПДУ RG66 с держателем в комплекте, функция Follow me, функция температурной компенсации, функция любимый режим, возможность подключения проводного пульта, возможность подключения к системе центрального управления или диспетчеризации, клеммы удаленного вкл\выкл, клеммы вывода сигнала аварии, защита от замораживания помещения (8°С), функция обнаружения утечки хладагента</t>
  </si>
  <si>
    <t>Cплит-системы напольно-потолочного типа, ИК ПДУ RG10 с держателем в комплекте,  с зимним комплектом до -25 градусов (36, 48, 60K), зимний комплект до -40 градусов (опция) для 24К,  функция Follow me, функция температурной компенсации, функция любимый режим, 3D Air Flow (вертикальные и горизонтальные жалюзи с управлением с пульта), возможность подключения проводного пульта (опция), возможность подключения к системе центрального управления или диспетчеризации только для 36K и 60K (опция, нужен NIM01), функция обнаружения утечки хладагента</t>
  </si>
  <si>
    <t>СПЛИТ-СИСТЕМЫ НАСТЕННОГО ТИПА, СНЯТЫЕ С ПРОИЗВОДСТВА (НАЛИЧИЕ УТОЧНЯЙТЕ У МЕНЕДЖЕРОВ)</t>
  </si>
  <si>
    <t>Внутренние блоки полностью инверторные настенного типа серии INFINI INVERTER, 3D DC-Inverter стандарта ERP, энергоэффективность класса А++, компрессор GMCC, Follow me, температурная компенсация, защита помещения от замораживания (8°С), противопылевой фильтр высокой плотности, фотокаталитический фильтр тонкой очистки, функция любимый режим, ИК ПДУ RG10 с держателем в комплекте, возможность подключения проводного ПДУ, покрытие теплообменника Golden Fin, 3D Airflow, возможность управления кондиционером по Wi-Fi (опция), биполярный ионизатор Super ionizer (Air Magic)</t>
  </si>
  <si>
    <t>MDCA4-12HRFN8 indoor</t>
  </si>
  <si>
    <t>MDOU-12HFN8 outdoor</t>
  </si>
  <si>
    <t>MDCA4-18HRFN8 indoor</t>
  </si>
  <si>
    <t>MDOU-18HFN8 outdoor</t>
  </si>
  <si>
    <t>Инверторные сплит-системы кассетного типа (компактные), 3D DC-Inverter стандарта ERP, встроенная помпа, ИК ПДУ RG10 с держателем в комплекте, функция Follow me, функция температурной компенсации, функция любимый режим, возможность подключения проводного пульта, возможность подключения к системе центрального управления или диспетчеризации, клеммы удаленного вкл\выкл, клеммы вывода сигнала аварии, защита от замораживания помещения (8°С), функция обнаружения утечки хладагента</t>
  </si>
  <si>
    <t>Инверторные сплит-системы кассетного типа (полноразмерные), 3D DC-Inverter стандарта ERP, встроенная помпа, ИК ПДУ RG10 с держателем в комплекте, функция Follow me, функция температурной компенсации, функция любимый режим, возможность подключения проводного пульта, независимое регулирование жалюзи,  возможность подключения к системе центрального управления или диспетчеризации, клеммы удаленного вкл\выкл, клеммы вывода сигнала аварии, защита от замораживания помещения (8°С), функция обнаружения утечки хладагента</t>
  </si>
  <si>
    <t>MDCD-24HRFN8 indoor</t>
  </si>
  <si>
    <t>T-MBQ4-04BD Cassette Panel</t>
  </si>
  <si>
    <t>MDOU-24HFN8 outdoor</t>
  </si>
  <si>
    <t>MDCD-36HRFN8 indoor</t>
  </si>
  <si>
    <t>MDOU-36HFN8 outdoor</t>
  </si>
  <si>
    <t>MDCD-48HRFN8 indoor</t>
  </si>
  <si>
    <t>MDOU-48HFN8 outdoor</t>
  </si>
  <si>
    <t>MDCD-60HRFN8 indoor</t>
  </si>
  <si>
    <t>MDOU-60HFN8 outdoor</t>
  </si>
  <si>
    <t>Инверторные сплит-системы канального типа, 3D DC-Inverter стандарта ERP, средненапорные, встроенная помпа, противопылевой фильтр и проводной пульт ДУ в комплекте, опциональный ИК ПДУ RG10, функция Follow me, функция температурной компенсации, возможность подключения к системе центрального управления или диспетчеризации, клеммы удаленного вкл\выкл, клеммы вывода сигнала аварии, функция обнаружения утечки хладагента</t>
  </si>
  <si>
    <t>MDTI-12HWFN8 indoor</t>
  </si>
  <si>
    <t>MDTI-18HWFN8 indoor</t>
  </si>
  <si>
    <t>MDTI-24HWFN8 indoor</t>
  </si>
  <si>
    <t>MDTI-36HWFN8 indoor</t>
  </si>
  <si>
    <t>MDTI-48HWFN8 indoor</t>
  </si>
  <si>
    <t>MDTI-60HWFN8 indoor</t>
  </si>
  <si>
    <t>Инверторные сплит-системы напольно-потолочного типа, 3D DC-Inverter стандарта ERP, ИК ПДУ RG10 с держателем в комплекте, возможность подключения проводного пульта, функция Follow me, функция температурной компенсации, 3D Air Flow (вертикальные и горизонтальные жалюзи с управлением с пульта), функция любимый режим, функция обнаружения утечки хладагента, возможность подключения к системе центрального управления или диспетчеризации, клеммы удаленного вкл\выкл, клеммы вывода сигнала аварии</t>
  </si>
  <si>
    <t>MDUE-18HRFN8 indoor</t>
  </si>
  <si>
    <t>MDUE-24HRFN8 indoor</t>
  </si>
  <si>
    <t>MDUE-36HRFN8 indoor</t>
  </si>
  <si>
    <t>MDUE-48HRFN8 indoor</t>
  </si>
  <si>
    <t>MDUE-60HRFN8 indoor</t>
  </si>
  <si>
    <t>MDV-MBQ4-01E Cassette panel</t>
  </si>
  <si>
    <t>17310900A02621 WIFI module subassembly WF-60A1-C</t>
  </si>
  <si>
    <t>EU-OSK105 WiFi модуль с комплектом подключения к серии MDCD-**HRFN8</t>
  </si>
  <si>
    <t>Wi-Fi модуль для инверторных полноразмерных кассет (MDCD-**HRFN8)</t>
  </si>
  <si>
    <t>Внутренние блоки кассетного типа, компактные (570х570), 3D DC-Inverter стандарта ERP, встроенная помпа, ИК ПДУ RG10 с держателем в комплекте, функция любимый режим, функция Follow me, температурная компенсация, возможность подключения проводного пульта, возможность подключения к системе центрального управления и диспетчеризации, клеммы удаленного вкл/выкл, клеммы вывода сигнала аварии, покрытие теплообменника Golden Fin, возможность управления кондиционером по Wi-Fi (опция)</t>
  </si>
  <si>
    <t>Внутренние блоки канального типа, средненапорные, 3D DC-Inverter стандарта ERP, фильтр в комплекте, возможность подключения к системе центрального управления или диспетчеризации, опциональный ИК ПДУ RG10, функция Follow me, клеммы удаленного вкл/выкл, клеммы вывода сигнала аварии, проводной пульт ДУ в комплекте, покрытие теплообменника Golden Fin, возможность управления кондиционером по Wi-Fi (опция)</t>
  </si>
  <si>
    <t>Cплит-системы кассетного типа (компактные), встроенная помпа, функция Follow me, функция любимый режим, возможность подключения к системе центрального управления или диспетчеризации, клеммы удаленного вкл\выкл, клеммы вывода сигнала аварии, ИК ПДУ RG10 с держателем в комплекте, возможность подключения проводного пульта (опция), функция обнаружения утечки хладагента, зимний комплект до -40 градусов (опция) для 12K, 18К, возможность управления кондиционером по Wi-Fi (опция)</t>
  </si>
  <si>
    <t>Cплит-системы кассетного типа (полноразмерные), встроенная помпа, с зимним комплектом до -25 градусов (36, 48, 60K), зимний комплект до -40 градусов (опция) для 24К, ИК ПДУ RG10 с держателем в комплекте, функция Follow me, функция любимый режим, возможность подключения проводного пульта (опция), возможность подключения к системе центрального управления или диспетчеризации, клеммы удаленного вкл\выкл, клеммы вывода сигнала аварии, функция обнаружения утечки хладагента, возможность управления кондиционером по Wi-Fi (опция)</t>
  </si>
  <si>
    <t>Cплит-системы канального типа, встроенная помпа, противопылевой фильтр и проводной пульт ДУ в комплекте, с зимним комплектом до -25 градусов (36, 48, 60K), зимний комплект до -40 градусов (опция) для 18K, 24К, модели нового поколения - функция Follow me, функция температурной компенсации, опциональный ИК ПДУ RG10, возможность подключения к системе центрального управления или диспетчеризации, клеммы удаленного вкл\выкл, клеммы вывода сигнала аварии, функция обнаружения утечки хладагента, возможность управления кондиционером по Wi-Fi (опция, кроме MDTI-18, MDTI-24)</t>
  </si>
  <si>
    <t>MDTI-48HWFN1 indoor</t>
  </si>
  <si>
    <t>MDOU-48HFN1 outdoor</t>
  </si>
  <si>
    <t>14,07(3,10-16,40)</t>
  </si>
  <si>
    <t>16,12(3,50-18,20)</t>
  </si>
  <si>
    <t>5,03(0,88-6,00)</t>
  </si>
  <si>
    <t xml:space="preserve">Wi-Fi модуль (опция для полупромышленных (on/off: MDCA5, MDCF, MDTJ, MDTI; ERP Inverter: MDCA4,  MDTI, MDUE) и мульти-сплит-систем (MDCA4I, MDTII) </t>
  </si>
  <si>
    <t>Сумма заказа, руб</t>
  </si>
  <si>
    <t>Инверторные сплит-системы большой мощности канального типа средненапорные, проводной пульт ДУ в комплекте, DC-INVERTER</t>
  </si>
  <si>
    <t>Инверторные сплит-системы большой мощности канального типа высоконапорные, проводной пульт ДУв комплекте, DC-INVERTER</t>
  </si>
  <si>
    <t>Инверторные сплит-системы большой мощности канального типа, проводной пульт ДУ в комплекте, 3D DC-INVERTER</t>
  </si>
  <si>
    <t>Cплит-системы большой мощности канального типа высоконапорные, проводной пульт ДУ  в комплекте, ON/OFF</t>
  </si>
  <si>
    <t>сплит-системы on-off</t>
  </si>
  <si>
    <t>сплит-системы inverter</t>
  </si>
  <si>
    <t>мульти-сплит-системы</t>
  </si>
  <si>
    <t>БЫСТРЫЕ ССЫЛКИ:</t>
  </si>
  <si>
    <t>МУЛЬТИ-СПЛИТ-СИСТЕМЫ, СНЯТЫЕ С ПРОИЗВОДСТВА (НАЛИЧИЕ УТОЧНЯЙТЕ У МЕНЕДЖЕРОВ)</t>
  </si>
  <si>
    <t>MDSAG-09HRDN8 indoor</t>
  </si>
  <si>
    <t>MDOAG-09HDN8 outdoor</t>
  </si>
  <si>
    <t>MDSAG-12HRDN8 indoor</t>
  </si>
  <si>
    <t>MDOAG-12HDN8 outdoor</t>
  </si>
  <si>
    <t>внутренний блок</t>
  </si>
  <si>
    <t>MDSAL-09HRFN8 indoor</t>
  </si>
  <si>
    <t>MDSAL-12HRFN8 indoor</t>
  </si>
  <si>
    <t>MDSAL-18HRFN8 indoor</t>
  </si>
  <si>
    <t>MDSAL-24HRFN8 indoor</t>
  </si>
  <si>
    <t>MDSAG-07HRFN8 indoor</t>
  </si>
  <si>
    <t>MDSAL-07HRFN8 indoor</t>
  </si>
  <si>
    <t>2,05 (1,17 - 3,23)</t>
  </si>
  <si>
    <t>2,35 (0,91 - 3,75)</t>
  </si>
  <si>
    <t>0,64 (0,10 - 1,25)</t>
  </si>
  <si>
    <t>21,5/33,5/38</t>
  </si>
  <si>
    <t>54,0</t>
  </si>
  <si>
    <t>2,79 (1,17 - 3,23)</t>
  </si>
  <si>
    <t>3,37 (0,91 - 3,75)</t>
  </si>
  <si>
    <t>0,86 (0,10 - 1,25)</t>
  </si>
  <si>
    <t>3,52 (1,29 - 3,78)</t>
  </si>
  <si>
    <t>3,67 (1,07 - 4,05)</t>
  </si>
  <si>
    <t>1,10 (0,28 - 1,22)</t>
  </si>
  <si>
    <t>23,5/31/38,5</t>
  </si>
  <si>
    <t>56,0</t>
  </si>
  <si>
    <t>22/32/37</t>
  </si>
  <si>
    <t>31/37/41</t>
  </si>
  <si>
    <t>971*321*228</t>
  </si>
  <si>
    <t>57,0</t>
  </si>
  <si>
    <t>34,5/37/46</t>
  </si>
  <si>
    <t>Внутренние блоки полностью инверторные настенного типа серии INFINI UVpro INVERTER, 3D DC-Inverter стандарта ERP, энергоэффективность класса А++, компрессор GMCC, Follow me, температурная компенсация, защита помещения от замораживания (8°С), противопылевой фильтр высокой плотности, фотокаталитический фильтр тонкой очистки, функция любимый режим, ИК ПДУ RG10 с держателем в комплекте, возможность подключения проводного ПДУ, покрытие теплообменника Golden Fin, 3D Airflow, возможность управления кондиционером по Wi-Fi (опция), биполярный ионизатор Super ionizer (Air Magic), система UVpro (ультрафиолетовая лампа)</t>
  </si>
  <si>
    <t>2,79 (1,17-3,23)</t>
  </si>
  <si>
    <t>3,52 (1,29-3,78)</t>
  </si>
  <si>
    <t>3,37 (0,91-3,75)</t>
  </si>
  <si>
    <t>3,67 (1,07-4,05)</t>
  </si>
  <si>
    <t>0,483 (0,087~1,955)</t>
  </si>
  <si>
    <t>0,75 (0,102~1,955)</t>
  </si>
  <si>
    <t>1,02 (0,25-1,41)</t>
  </si>
  <si>
    <t>1,26 (0,42-1,39)</t>
  </si>
  <si>
    <t>1,72 (0,70-2,21)</t>
  </si>
  <si>
    <t>0,88 (0,12-1,27)</t>
  </si>
  <si>
    <t>1,12 (0,30-1,24)</t>
  </si>
  <si>
    <t>1,61 (0,63-2,12)</t>
  </si>
  <si>
    <t>Cплит-системы колонного типа, ИК ПДУ с держателем в комплекте, 3D Air Flow (вертикальные и горизонтальные жалюзи с управлением с пульта), функция обнаружения утечки хладагента, с зимним комплектом до -25 градусов (48, 60K)</t>
  </si>
  <si>
    <t>снято с производства (количество ограничено)</t>
  </si>
  <si>
    <t>Cплит-системы кассетного типа (полноразмерные), встроенная помпа, с зимним комплектом до -25 градусов, ИК ПДУ RG66 с держателем в комплекте, функция Follow me, функция любимый режим, возможность подключения проводного пульта, возможность независимого регулирования жалюзи (опция, необходим проводной пульт KJR-120C и декоративная панель 02M2), возможность подключения к системе центрального управления или диспетчеризации (модели 36k - стандарт; 48 - опция), клеммы удаленного вкл\выкл, клеммы вывода сигнала аварии, функция обнаружения утечки хладагента</t>
  </si>
  <si>
    <t>INFINI STANDARD INVERTER,  инверторные сплит-системы (инверторный компрессор и мотор вентилятора наружного блока), энергоэффективность класса А, компрессор GMCC, функция самоочистки, Follow me, температурная компенсация, защита помещения от замораживания (8°С), противопылевой фильтр высокой плотности, фотокаталитический фильтр тонкой очистки, функция обнаружения утечки хладагента, функция любимый режим, ИК ПДУ RG10 с держателем в комплекте, возможность подключения проводного ПДУ, покрытие теплообменника Golden Fin, 3D Airflow, возможность управления кондиционером по Wi-Fi (опция), биполярный ионизатор Super ionizer (Air Magic), самоочистка наружного блока Anti dust, функция GEAR, функция ECO, функция Brezee Away, возможность установки зимнего комплекта (-27°С)</t>
  </si>
  <si>
    <t>INFINI UVpro ERP INVERTER,  полностью инверторные сплит-системы (3D DC-Inverter стандарта ERP), энергоэффективность класса А++, компрессор GMCC, функция самоочистки, Follow me, температурная компенсация, защита помещения от замораживания (8°С), режим Silent (Тишина), противопылевой фильтр высокой плотности, фотокаталитический фильтр тонкой очистки, функция обнаружения утечки хладагента, функция любимый режим, ИК ПДУ RG10 с держателем в комплекте, возможность подключения проводного ПДУ, покрытие теплообменника Golden Fin, 3D Airflow, возможность управления кондиционером по Wi-Fi (опция), биполярный ионизатор Super ionizer (Air Magic), самоочистка наружного блока Anti dust, функция GEAR, функция ECO, функция Brezee Away, возможность установки зимнего комплекта (-27°С), система UVpro (ультрафиолетовая лампа)</t>
  </si>
  <si>
    <t>MDTII, инверторная сплит-система канального типа, возможность установки зимнего комплекта (-27°С)</t>
  </si>
  <si>
    <t>MDCA4I, инверторная сплит-система кассетного типа, возможность установки зимнего комплекта (-27°С)</t>
  </si>
  <si>
    <t>INFINI ON/OFF, энергоэффективность класса А (07-12K), компрессор GMCC,  функция самоочистки, Follow me, температурная компенсация, возможность установки зимнего комплекта (-40°С), противопылевой фильтр высокой плотности, фотокаталический фильтр тонкой очистки, функция обнаружения утечки хладагента, функция любимый режим, возможность управления кондиционером по Wi-Fi (опция), ИК ПДУ RG10 с держателем в комплекте, возможность подключения проводного ПДУ (опция), покрытие теплообменника Golden Fin, 3D Airflow</t>
  </si>
  <si>
    <t>AURORA ON/OFF, энергоэффективность класса А, компрессор GMCC, функция самоочистки, Follow me, температурная компенсация, возможность установки зимнего комплекта (-40°С), противопылевой фильтр высокой плотности, фотокаталический фильтр тонкой очистки, функция обнаружения утечки хладагента, функция любимый режим, ИК ПДУ RG10 с держателем в комплекте, возможность управления кондиционером по Wi-Fi (опция), покрытие теплообменника Golden Fin, 3D Airflow</t>
  </si>
  <si>
    <t>AURORA ON/OFF, энергоэффективность класса А, компрессор GMCC, функция самоочистки, Follow me, температурная компенсация, возможность установки зимнего комплекта (-40°С), фотокаталический фильтр тонкой очистки, функция обнаружения утечки хладагента, функция любимый режим, ИК ПДУ RG10  с держателем в комплекте, возможность подключения проводного ПДУ (опция), покрытие теплообменника Golden Fin, 3D Airflow</t>
  </si>
</sst>
</file>

<file path=xl/styles.xml><?xml version="1.0" encoding="utf-8"?>
<styleSheet xmlns="http://schemas.openxmlformats.org/spreadsheetml/2006/main">
  <numFmts count="7">
    <numFmt numFmtId="43" formatCode="_-* #,##0.00\ _₽_-;\-* #,##0.00\ _₽_-;_-* &quot;-&quot;??\ _₽_-;_-@_-"/>
    <numFmt numFmtId="164" formatCode="_(* #,##0.00_);_(* \(#,##0.00\);_(* &quot;-&quot;??_);_(@_)"/>
    <numFmt numFmtId="165" formatCode="0.0"/>
    <numFmt numFmtId="166" formatCode="0.000"/>
    <numFmt numFmtId="167" formatCode="#,##0.000"/>
    <numFmt numFmtId="168" formatCode="_(* #,##0_);_(* \(#,##0\);_(* &quot;-&quot;??_);_(@_)"/>
    <numFmt numFmtId="169" formatCode="#,##0.0"/>
  </numFmts>
  <fonts count="40">
    <font>
      <sz val="10"/>
      <name val="Arial"/>
    </font>
    <font>
      <sz val="11"/>
      <color theme="1"/>
      <name val="Calibri"/>
      <family val="2"/>
      <charset val="204"/>
      <scheme val="minor"/>
    </font>
    <font>
      <sz val="11"/>
      <color theme="1"/>
      <name val="Calibri"/>
      <family val="2"/>
      <charset val="204"/>
      <scheme val="minor"/>
    </font>
    <font>
      <sz val="10"/>
      <name val="Arial"/>
      <family val="2"/>
      <charset val="204"/>
    </font>
    <font>
      <sz val="10"/>
      <name val="Helv"/>
      <family val="2"/>
    </font>
    <font>
      <sz val="16"/>
      <name val="Arial"/>
      <family val="2"/>
      <charset val="204"/>
    </font>
    <font>
      <b/>
      <sz val="16"/>
      <name val="Times New Roman"/>
      <family val="1"/>
      <charset val="204"/>
    </font>
    <font>
      <sz val="11"/>
      <color indexed="8"/>
      <name val="宋体"/>
      <charset val="134"/>
    </font>
    <font>
      <b/>
      <i/>
      <sz val="16"/>
      <name val="Arial"/>
      <family val="2"/>
      <charset val="204"/>
    </font>
    <font>
      <sz val="8"/>
      <name val="Arial"/>
      <family val="2"/>
      <charset val="204"/>
    </font>
    <font>
      <sz val="16"/>
      <color indexed="10"/>
      <name val="Arial"/>
      <family val="2"/>
      <charset val="204"/>
    </font>
    <font>
      <sz val="10"/>
      <name val="Arial Cyr"/>
      <charset val="204"/>
    </font>
    <font>
      <b/>
      <sz val="8"/>
      <name val="Arial Cyr"/>
      <charset val="204"/>
    </font>
    <font>
      <b/>
      <sz val="8"/>
      <name val="Arial"/>
      <family val="2"/>
      <charset val="204"/>
    </font>
    <font>
      <sz val="8"/>
      <name val="Arial Cyr"/>
      <charset val="204"/>
    </font>
    <font>
      <sz val="10"/>
      <name val="Arial"/>
      <family val="2"/>
    </font>
    <font>
      <b/>
      <i/>
      <sz val="8"/>
      <name val="Arial"/>
      <family val="2"/>
      <charset val="204"/>
    </font>
    <font>
      <b/>
      <sz val="11"/>
      <name val="Arial"/>
      <family val="2"/>
      <charset val="204"/>
    </font>
    <font>
      <sz val="12"/>
      <name val="宋体"/>
      <charset val="134"/>
    </font>
    <font>
      <b/>
      <sz val="10"/>
      <color indexed="9"/>
      <name val="Arial"/>
      <family val="2"/>
      <charset val="204"/>
    </font>
    <font>
      <b/>
      <sz val="10"/>
      <name val="Arial"/>
      <family val="2"/>
      <charset val="204"/>
    </font>
    <font>
      <b/>
      <sz val="14"/>
      <color indexed="9"/>
      <name val="Arial"/>
      <family val="2"/>
      <charset val="204"/>
    </font>
    <font>
      <b/>
      <u/>
      <sz val="10"/>
      <color indexed="9"/>
      <name val="Arial"/>
      <family val="2"/>
      <charset val="204"/>
    </font>
    <font>
      <b/>
      <vertAlign val="superscript"/>
      <sz val="8"/>
      <name val="Arial"/>
      <family val="2"/>
      <charset val="204"/>
    </font>
    <font>
      <sz val="11"/>
      <name val="Arial"/>
      <family val="2"/>
      <charset val="204"/>
    </font>
    <font>
      <b/>
      <i/>
      <sz val="9"/>
      <name val="Arial"/>
      <family val="2"/>
      <charset val="204"/>
    </font>
    <font>
      <b/>
      <sz val="9"/>
      <name val="Arial"/>
      <family val="2"/>
      <charset val="204"/>
    </font>
    <font>
      <sz val="11"/>
      <color theme="1"/>
      <name val="Calibri"/>
      <family val="2"/>
      <charset val="204"/>
      <scheme val="minor"/>
    </font>
    <font>
      <u/>
      <sz val="10"/>
      <color theme="10"/>
      <name val="Arial"/>
      <family val="2"/>
      <charset val="204"/>
    </font>
    <font>
      <b/>
      <sz val="10"/>
      <color rgb="FFFF0000"/>
      <name val="Arial"/>
      <family val="2"/>
      <charset val="204"/>
    </font>
    <font>
      <b/>
      <sz val="10"/>
      <color theme="0"/>
      <name val="Arial"/>
      <family val="2"/>
      <charset val="204"/>
    </font>
    <font>
      <b/>
      <sz val="8"/>
      <color rgb="FFFF0000"/>
      <name val="Arial Cyr"/>
      <charset val="204"/>
    </font>
    <font>
      <sz val="16"/>
      <color rgb="FFFF0000"/>
      <name val="Arial"/>
      <family val="2"/>
      <charset val="204"/>
    </font>
    <font>
      <b/>
      <sz val="11"/>
      <color theme="0"/>
      <name val="Arial"/>
      <family val="2"/>
      <charset val="204"/>
    </font>
    <font>
      <b/>
      <sz val="14"/>
      <color rgb="FFFF0000"/>
      <name val="Arial"/>
      <family val="2"/>
      <charset val="204"/>
    </font>
    <font>
      <b/>
      <sz val="16"/>
      <color indexed="9"/>
      <name val="Arial"/>
      <family val="2"/>
      <charset val="204"/>
    </font>
    <font>
      <b/>
      <sz val="14"/>
      <color rgb="FFFF0000"/>
      <name val="Arial Cyr"/>
      <charset val="204"/>
    </font>
    <font>
      <sz val="12"/>
      <name val="宋体"/>
      <family val="3"/>
      <charset val="134"/>
    </font>
    <font>
      <sz val="12"/>
      <name val="Arial"/>
      <family val="2"/>
      <charset val="204"/>
    </font>
    <font>
      <sz val="10"/>
      <name val="Arial"/>
      <family val="2"/>
      <charset val="204"/>
    </font>
  </fonts>
  <fills count="13">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8"/>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00B0F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diagonal/>
    </border>
    <border>
      <left style="thin">
        <color indexed="64"/>
      </left>
      <right/>
      <top style="double">
        <color indexed="64"/>
      </top>
      <bottom style="double">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s>
  <cellStyleXfs count="21">
    <xf numFmtId="0" fontId="0" fillId="0" borderId="0"/>
    <xf numFmtId="0" fontId="15" fillId="0" borderId="0"/>
    <xf numFmtId="0" fontId="4" fillId="0" borderId="0" applyNumberFormat="0" applyBorder="0" applyAlignment="0" applyProtection="0">
      <alignment vertical="center"/>
    </xf>
    <xf numFmtId="0" fontId="18" fillId="0" borderId="0"/>
    <xf numFmtId="0" fontId="28" fillId="0" borderId="0" applyNumberFormat="0" applyFill="0" applyBorder="0" applyAlignment="0" applyProtection="0">
      <alignment vertical="top"/>
      <protection locked="0"/>
    </xf>
    <xf numFmtId="0" fontId="27" fillId="0" borderId="0"/>
    <xf numFmtId="0" fontId="3" fillId="0" borderId="0"/>
    <xf numFmtId="0" fontId="11" fillId="0" borderId="0"/>
    <xf numFmtId="164" fontId="3" fillId="0" borderId="0" applyFont="0" applyFill="0" applyBorder="0" applyAlignment="0" applyProtection="0"/>
    <xf numFmtId="0" fontId="7" fillId="0" borderId="0"/>
    <xf numFmtId="0" fontId="4" fillId="0" borderId="0"/>
    <xf numFmtId="43" fontId="3" fillId="0" borderId="0" applyFont="0" applyFill="0" applyBorder="0" applyAlignment="0" applyProtection="0"/>
    <xf numFmtId="0" fontId="37" fillId="0" borderId="0"/>
    <xf numFmtId="9" fontId="3" fillId="0" borderId="0" applyFont="0" applyFill="0" applyBorder="0" applyAlignment="0" applyProtection="0"/>
    <xf numFmtId="0" fontId="11" fillId="0" borderId="0"/>
    <xf numFmtId="0" fontId="2" fillId="0" borderId="0"/>
    <xf numFmtId="0" fontId="11" fillId="0" borderId="0"/>
    <xf numFmtId="0" fontId="1" fillId="0" borderId="0"/>
    <xf numFmtId="43" fontId="3" fillId="0" borderId="0" applyFont="0" applyFill="0" applyBorder="0" applyAlignment="0" applyProtection="0"/>
    <xf numFmtId="0" fontId="1" fillId="0" borderId="0"/>
    <xf numFmtId="9" fontId="39" fillId="0" borderId="0" applyFont="0" applyFill="0" applyBorder="0" applyAlignment="0" applyProtection="0"/>
  </cellStyleXfs>
  <cellXfs count="454">
    <xf numFmtId="0" fontId="0" fillId="0" borderId="0" xfId="0"/>
    <xf numFmtId="0" fontId="5" fillId="0" borderId="0" xfId="0" applyFont="1"/>
    <xf numFmtId="0" fontId="6" fillId="0" borderId="0" xfId="0" applyFont="1"/>
    <xf numFmtId="165" fontId="8" fillId="0" borderId="0" xfId="0" applyNumberFormat="1" applyFont="1"/>
    <xf numFmtId="2"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xf>
    <xf numFmtId="0" fontId="6" fillId="0" borderId="0" xfId="0" applyFont="1" applyAlignment="1">
      <alignment horizontal="left"/>
    </xf>
    <xf numFmtId="165" fontId="8" fillId="0" borderId="0" xfId="0" applyNumberFormat="1" applyFont="1" applyAlignment="1">
      <alignment horizontal="center"/>
    </xf>
    <xf numFmtId="2" fontId="8" fillId="0" borderId="0" xfId="0" applyNumberFormat="1" applyFont="1" applyAlignment="1">
      <alignment horizontal="center"/>
    </xf>
    <xf numFmtId="0" fontId="13" fillId="0" borderId="0" xfId="0" applyFont="1" applyAlignment="1">
      <alignment horizontal="center"/>
    </xf>
    <xf numFmtId="1" fontId="13" fillId="0" borderId="1" xfId="0" applyNumberFormat="1" applyFont="1" applyBorder="1" applyAlignment="1">
      <alignment horizontal="center" vertical="center"/>
    </xf>
    <xf numFmtId="0" fontId="13" fillId="0" borderId="1" xfId="0" applyFont="1" applyBorder="1" applyAlignment="1">
      <alignment horizontal="center"/>
    </xf>
    <xf numFmtId="1" fontId="13" fillId="0" borderId="10" xfId="0" applyNumberFormat="1" applyFont="1" applyBorder="1" applyAlignment="1">
      <alignment horizontal="center" vertical="center"/>
    </xf>
    <xf numFmtId="165"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2" fontId="13" fillId="0" borderId="3" xfId="0" applyNumberFormat="1" applyFont="1" applyBorder="1" applyAlignment="1">
      <alignment horizontal="center"/>
    </xf>
    <xf numFmtId="2" fontId="13" fillId="0" borderId="1" xfId="0" applyNumberFormat="1" applyFont="1" applyBorder="1" applyAlignment="1">
      <alignment horizontal="center"/>
    </xf>
    <xf numFmtId="1" fontId="13" fillId="2" borderId="1" xfId="0" applyNumberFormat="1" applyFont="1" applyFill="1" applyBorder="1" applyAlignment="1">
      <alignment horizontal="center"/>
    </xf>
    <xf numFmtId="1" fontId="13" fillId="2" borderId="10" xfId="0" applyNumberFormat="1" applyFont="1" applyFill="1" applyBorder="1" applyAlignment="1">
      <alignment horizontal="center"/>
    </xf>
    <xf numFmtId="0" fontId="13" fillId="0" borderId="4" xfId="0" applyFont="1" applyBorder="1"/>
    <xf numFmtId="3" fontId="13" fillId="0" borderId="2" xfId="0" applyNumberFormat="1"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left"/>
    </xf>
    <xf numFmtId="2" fontId="13" fillId="0" borderId="1" xfId="0" applyNumberFormat="1" applyFont="1" applyBorder="1" applyAlignment="1">
      <alignment horizontal="center" vertical="center"/>
    </xf>
    <xf numFmtId="0" fontId="13" fillId="0" borderId="2" xfId="0" applyFont="1" applyBorder="1"/>
    <xf numFmtId="2" fontId="13" fillId="0" borderId="1" xfId="8" applyNumberFormat="1" applyFont="1" applyFill="1" applyBorder="1" applyAlignment="1">
      <alignment horizontal="center" vertical="center"/>
    </xf>
    <xf numFmtId="0" fontId="17" fillId="0" borderId="0" xfId="0" applyFont="1" applyAlignment="1">
      <alignment horizontal="center"/>
    </xf>
    <xf numFmtId="0" fontId="13" fillId="0" borderId="11" xfId="0" applyFont="1" applyBorder="1" applyAlignment="1">
      <alignment horizontal="left"/>
    </xf>
    <xf numFmtId="0" fontId="3" fillId="0" borderId="0" xfId="7" applyFont="1" applyAlignment="1">
      <alignment vertical="center"/>
    </xf>
    <xf numFmtId="4" fontId="5" fillId="0" borderId="0" xfId="0" applyNumberFormat="1" applyFont="1" applyAlignment="1">
      <alignment horizontal="center"/>
    </xf>
    <xf numFmtId="2" fontId="13" fillId="3" borderId="0" xfId="0" applyNumberFormat="1" applyFont="1" applyFill="1" applyAlignment="1">
      <alignment horizontal="center" vertical="center" wrapText="1"/>
    </xf>
    <xf numFmtId="4" fontId="12" fillId="0" borderId="0" xfId="7" applyNumberFormat="1" applyFont="1" applyAlignment="1">
      <alignment horizontal="center" vertical="center"/>
    </xf>
    <xf numFmtId="0" fontId="13" fillId="0" borderId="0" xfId="0" applyFont="1" applyAlignment="1">
      <alignment horizontal="center" vertical="center" wrapText="1"/>
    </xf>
    <xf numFmtId="4" fontId="13" fillId="0" borderId="0" xfId="0" applyNumberFormat="1" applyFont="1" applyAlignment="1">
      <alignment horizontal="center"/>
    </xf>
    <xf numFmtId="4" fontId="11" fillId="0" borderId="0" xfId="7" applyNumberFormat="1" applyAlignment="1">
      <alignment horizontal="center" vertical="center"/>
    </xf>
    <xf numFmtId="4" fontId="19" fillId="4" borderId="0" xfId="7" applyNumberFormat="1" applyFont="1" applyFill="1" applyAlignment="1">
      <alignment horizontal="center"/>
    </xf>
    <xf numFmtId="0" fontId="24" fillId="0" borderId="0" xfId="0" applyFont="1" applyAlignment="1">
      <alignment horizontal="center"/>
    </xf>
    <xf numFmtId="0" fontId="13" fillId="0" borderId="8" xfId="0" applyFont="1" applyBorder="1"/>
    <xf numFmtId="0" fontId="13" fillId="0" borderId="1" xfId="0" applyFont="1" applyBorder="1" applyAlignment="1">
      <alignment horizontal="left"/>
    </xf>
    <xf numFmtId="0" fontId="13" fillId="0" borderId="26" xfId="0" applyFont="1" applyBorder="1" applyAlignment="1">
      <alignment horizontal="left"/>
    </xf>
    <xf numFmtId="0" fontId="13" fillId="0" borderId="27" xfId="0" applyFont="1" applyBorder="1" applyAlignment="1">
      <alignment horizontal="left" vertical="center"/>
    </xf>
    <xf numFmtId="0" fontId="13" fillId="0" borderId="28" xfId="0" applyFont="1" applyBorder="1" applyAlignment="1">
      <alignment horizontal="left"/>
    </xf>
    <xf numFmtId="0" fontId="13" fillId="0" borderId="4" xfId="0" applyFont="1" applyBorder="1" applyAlignment="1">
      <alignment horizontal="left" vertical="center"/>
    </xf>
    <xf numFmtId="2" fontId="13" fillId="0" borderId="0" xfId="0" applyNumberFormat="1" applyFont="1" applyAlignment="1">
      <alignment horizontal="center" vertical="center" wrapText="1"/>
    </xf>
    <xf numFmtId="4" fontId="20" fillId="0" borderId="0" xfId="7" applyNumberFormat="1" applyFont="1" applyAlignment="1">
      <alignment horizontal="center" vertical="center"/>
    </xf>
    <xf numFmtId="2" fontId="5" fillId="0" borderId="0" xfId="0" applyNumberFormat="1" applyFont="1"/>
    <xf numFmtId="0" fontId="21" fillId="0" borderId="0" xfId="7" applyFont="1" applyAlignment="1">
      <alignment horizontal="center" vertical="center"/>
    </xf>
    <xf numFmtId="0" fontId="19" fillId="0" borderId="0" xfId="7" applyFont="1" applyAlignment="1">
      <alignment horizontal="center" vertical="center" wrapText="1"/>
    </xf>
    <xf numFmtId="4" fontId="14" fillId="0" borderId="0" xfId="7" applyNumberFormat="1" applyFont="1" applyAlignment="1">
      <alignment horizontal="center" vertical="center"/>
    </xf>
    <xf numFmtId="0" fontId="21" fillId="0" borderId="0" xfId="7" applyFont="1" applyAlignment="1">
      <alignment horizontal="center" vertical="center" wrapText="1"/>
    </xf>
    <xf numFmtId="0" fontId="19" fillId="0" borderId="0" xfId="7" applyFont="1" applyAlignment="1">
      <alignment horizontal="center" wrapText="1"/>
    </xf>
    <xf numFmtId="0" fontId="13" fillId="0" borderId="8" xfId="0" applyFont="1" applyBorder="1" applyAlignment="1">
      <alignment horizontal="left"/>
    </xf>
    <xf numFmtId="0" fontId="19" fillId="0" borderId="0" xfId="7"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165" fontId="13" fillId="0" borderId="7" xfId="0" applyNumberFormat="1" applyFont="1" applyBorder="1" applyAlignment="1">
      <alignment horizontal="center" vertical="center"/>
    </xf>
    <xf numFmtId="0" fontId="13" fillId="0" borderId="31" xfId="0" applyFont="1" applyBorder="1" applyAlignment="1">
      <alignment horizontal="left" vertical="center"/>
    </xf>
    <xf numFmtId="166" fontId="13" fillId="0" borderId="0" xfId="0" applyNumberFormat="1" applyFont="1" applyAlignment="1">
      <alignment horizontal="center" vertical="center" wrapText="1"/>
    </xf>
    <xf numFmtId="166" fontId="11" fillId="0" borderId="0" xfId="7" applyNumberFormat="1" applyAlignment="1">
      <alignment horizontal="center" vertical="center"/>
    </xf>
    <xf numFmtId="165" fontId="13" fillId="0" borderId="1" xfId="0" applyNumberFormat="1" applyFont="1" applyBorder="1" applyAlignment="1">
      <alignment horizontal="center"/>
    </xf>
    <xf numFmtId="165"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165" fontId="13" fillId="6" borderId="5" xfId="0" applyNumberFormat="1" applyFont="1" applyFill="1" applyBorder="1" applyAlignment="1">
      <alignment horizontal="center" vertical="center"/>
    </xf>
    <xf numFmtId="0" fontId="19" fillId="5" borderId="15" xfId="7" applyFont="1" applyFill="1" applyBorder="1" applyAlignment="1">
      <alignment vertical="center"/>
    </xf>
    <xf numFmtId="2" fontId="13" fillId="0" borderId="3" xfId="0" applyNumberFormat="1" applyFont="1" applyBorder="1" applyAlignment="1">
      <alignment horizontal="center" vertical="center"/>
    </xf>
    <xf numFmtId="2" fontId="13" fillId="0" borderId="5" xfId="0" applyNumberFormat="1" applyFont="1" applyBorder="1" applyAlignment="1">
      <alignment horizontal="center" vertical="center"/>
    </xf>
    <xf numFmtId="0" fontId="13" fillId="0" borderId="48" xfId="10" applyFont="1" applyBorder="1" applyAlignment="1">
      <alignment vertical="center" wrapText="1"/>
    </xf>
    <xf numFmtId="0" fontId="19" fillId="5" borderId="13" xfId="7" applyFont="1" applyFill="1" applyBorder="1" applyAlignment="1">
      <alignment vertical="center" wrapText="1"/>
    </xf>
    <xf numFmtId="1" fontId="25" fillId="0" borderId="0" xfId="0" applyNumberFormat="1" applyFont="1" applyAlignment="1">
      <alignment horizontal="center"/>
    </xf>
    <xf numFmtId="0" fontId="13" fillId="0" borderId="12" xfId="0" applyFont="1" applyBorder="1"/>
    <xf numFmtId="3" fontId="13" fillId="0" borderId="0" xfId="0" applyNumberFormat="1" applyFont="1" applyAlignment="1">
      <alignment horizontal="center" vertical="center" wrapText="1"/>
    </xf>
    <xf numFmtId="0" fontId="24" fillId="8" borderId="0" xfId="0" applyFont="1" applyFill="1" applyAlignment="1">
      <alignment horizontal="center"/>
    </xf>
    <xf numFmtId="166" fontId="5" fillId="0" borderId="0" xfId="0" applyNumberFormat="1" applyFont="1"/>
    <xf numFmtId="166" fontId="21" fillId="0" borderId="0" xfId="7" applyNumberFormat="1" applyFont="1" applyAlignment="1">
      <alignment horizontal="center" vertical="center"/>
    </xf>
    <xf numFmtId="1" fontId="5" fillId="0" borderId="0" xfId="0" applyNumberFormat="1" applyFont="1"/>
    <xf numFmtId="1" fontId="13" fillId="0" borderId="0" xfId="0" applyNumberFormat="1" applyFont="1" applyAlignment="1">
      <alignment horizontal="center" vertical="center" wrapText="1"/>
    </xf>
    <xf numFmtId="1" fontId="20" fillId="0" borderId="0" xfId="7" applyNumberFormat="1" applyFont="1" applyAlignment="1">
      <alignment horizontal="center"/>
    </xf>
    <xf numFmtId="1" fontId="13" fillId="0" borderId="0" xfId="0" applyNumberFormat="1" applyFont="1" applyAlignment="1">
      <alignment horizontal="center" vertical="center"/>
    </xf>
    <xf numFmtId="1" fontId="21" fillId="0" borderId="0" xfId="7" applyNumberFormat="1" applyFont="1" applyAlignment="1">
      <alignment horizontal="center" vertical="center"/>
    </xf>
    <xf numFmtId="1" fontId="11" fillId="0" borderId="0" xfId="7" applyNumberFormat="1" applyAlignment="1">
      <alignment horizontal="center" vertical="center"/>
    </xf>
    <xf numFmtId="1" fontId="19" fillId="0" borderId="0" xfId="7" applyNumberFormat="1" applyFont="1" applyAlignment="1">
      <alignment horizontal="center" vertical="center" wrapText="1"/>
    </xf>
    <xf numFmtId="1" fontId="21" fillId="0" borderId="0" xfId="7" applyNumberFormat="1" applyFont="1" applyAlignment="1">
      <alignment horizontal="center" vertical="center" wrapText="1"/>
    </xf>
    <xf numFmtId="166" fontId="14" fillId="0" borderId="0" xfId="7" applyNumberFormat="1" applyFont="1" applyAlignment="1">
      <alignment horizontal="center" vertical="center"/>
    </xf>
    <xf numFmtId="166" fontId="12" fillId="0" borderId="0" xfId="7" applyNumberFormat="1" applyFont="1" applyAlignment="1">
      <alignment horizontal="center" vertical="center"/>
    </xf>
    <xf numFmtId="4" fontId="14" fillId="8" borderId="0" xfId="7" applyNumberFormat="1" applyFont="1" applyFill="1" applyAlignment="1">
      <alignment horizontal="center" vertical="center"/>
    </xf>
    <xf numFmtId="1" fontId="13" fillId="8" borderId="0" xfId="0" applyNumberFormat="1" applyFont="1" applyFill="1" applyAlignment="1">
      <alignment horizontal="center" vertical="center" wrapText="1"/>
    </xf>
    <xf numFmtId="4" fontId="12" fillId="8" borderId="0" xfId="7" applyNumberFormat="1" applyFont="1" applyFill="1" applyAlignment="1">
      <alignment horizontal="center" vertical="center"/>
    </xf>
    <xf numFmtId="1" fontId="13" fillId="8" borderId="0" xfId="0" applyNumberFormat="1" applyFont="1" applyFill="1" applyAlignment="1">
      <alignment horizontal="center" vertical="center"/>
    </xf>
    <xf numFmtId="3" fontId="13" fillId="8" borderId="0" xfId="0" applyNumberFormat="1" applyFont="1" applyFill="1" applyAlignment="1">
      <alignment horizontal="center" vertical="center" wrapText="1"/>
    </xf>
    <xf numFmtId="166" fontId="24" fillId="8" borderId="0" xfId="0" applyNumberFormat="1" applyFont="1" applyFill="1" applyAlignment="1">
      <alignment horizontal="center"/>
    </xf>
    <xf numFmtId="2" fontId="13" fillId="0" borderId="7" xfId="0" applyNumberFormat="1" applyFont="1" applyBorder="1" applyAlignment="1">
      <alignment horizontal="center" vertical="center"/>
    </xf>
    <xf numFmtId="1" fontId="13" fillId="0" borderId="7" xfId="0" applyNumberFormat="1" applyFont="1" applyBorder="1" applyAlignment="1">
      <alignment horizontal="center" vertical="center"/>
    </xf>
    <xf numFmtId="165" fontId="13" fillId="0" borderId="5" xfId="0" applyNumberFormat="1" applyFont="1" applyBorder="1" applyAlignment="1">
      <alignment horizontal="center" vertical="center"/>
    </xf>
    <xf numFmtId="1" fontId="13" fillId="0" borderId="3" xfId="0" applyNumberFormat="1" applyFont="1" applyBorder="1" applyAlignment="1">
      <alignment horizontal="center" vertical="center"/>
    </xf>
    <xf numFmtId="0" fontId="13" fillId="0" borderId="5" xfId="0" applyFont="1" applyBorder="1" applyAlignment="1">
      <alignment horizontal="center" vertical="center"/>
    </xf>
    <xf numFmtId="166" fontId="3" fillId="0" borderId="0" xfId="7" applyNumberFormat="1" applyFont="1" applyAlignment="1">
      <alignment vertical="center"/>
    </xf>
    <xf numFmtId="165" fontId="13" fillId="0" borderId="1" xfId="0" quotePrefix="1" applyNumberFormat="1" applyFont="1" applyBorder="1" applyAlignment="1">
      <alignment horizontal="center" vertical="center"/>
    </xf>
    <xf numFmtId="165" fontId="13" fillId="0" borderId="1" xfId="0" applyNumberFormat="1" applyFont="1" applyBorder="1" applyAlignment="1">
      <alignment horizontal="center" vertical="center" wrapText="1"/>
    </xf>
    <xf numFmtId="3" fontId="13" fillId="0" borderId="3" xfId="0" applyNumberFormat="1" applyFont="1" applyBorder="1" applyAlignment="1">
      <alignment horizontal="center" vertical="center"/>
    </xf>
    <xf numFmtId="165" fontId="13" fillId="0" borderId="3" xfId="0" quotePrefix="1" applyNumberFormat="1" applyFont="1" applyBorder="1" applyAlignment="1">
      <alignment horizontal="center" vertical="center"/>
    </xf>
    <xf numFmtId="3" fontId="13" fillId="0" borderId="5" xfId="0" applyNumberFormat="1" applyFont="1" applyBorder="1" applyAlignment="1">
      <alignment horizontal="center" vertical="center"/>
    </xf>
    <xf numFmtId="166" fontId="13" fillId="0" borderId="1" xfId="8" applyNumberFormat="1" applyFont="1" applyFill="1" applyBorder="1" applyAlignment="1">
      <alignment horizontal="center" vertical="center"/>
    </xf>
    <xf numFmtId="3" fontId="13" fillId="0" borderId="1" xfId="0" quotePrefix="1" applyNumberFormat="1" applyFont="1" applyBorder="1" applyAlignment="1">
      <alignment horizontal="center" vertical="center"/>
    </xf>
    <xf numFmtId="2" fontId="32" fillId="0" borderId="0" xfId="0" applyNumberFormat="1" applyFont="1" applyAlignment="1">
      <alignment horizontal="center"/>
    </xf>
    <xf numFmtId="2" fontId="13" fillId="0" borderId="10" xfId="0" applyNumberFormat="1" applyFont="1" applyBorder="1" applyAlignment="1">
      <alignment horizontal="center"/>
    </xf>
    <xf numFmtId="1" fontId="13" fillId="0" borderId="10" xfId="0" applyNumberFormat="1" applyFont="1" applyBorder="1" applyAlignment="1">
      <alignment horizontal="center"/>
    </xf>
    <xf numFmtId="0" fontId="13" fillId="0" borderId="5" xfId="0" applyFont="1" applyBorder="1" applyAlignment="1">
      <alignment horizontal="center"/>
    </xf>
    <xf numFmtId="2" fontId="13" fillId="0" borderId="34" xfId="0" applyNumberFormat="1" applyFont="1" applyBorder="1" applyAlignment="1">
      <alignment horizontal="center" vertical="center"/>
    </xf>
    <xf numFmtId="2" fontId="13" fillId="0" borderId="12" xfId="0" applyNumberFormat="1" applyFont="1" applyBorder="1" applyAlignment="1">
      <alignment horizontal="center" vertical="center"/>
    </xf>
    <xf numFmtId="2" fontId="13" fillId="0" borderId="45" xfId="0" applyNumberFormat="1" applyFont="1" applyBorder="1" applyAlignment="1">
      <alignment horizontal="center" vertical="center"/>
    </xf>
    <xf numFmtId="3" fontId="13" fillId="0" borderId="3" xfId="0" applyNumberFormat="1" applyFont="1" applyBorder="1" applyAlignment="1">
      <alignment horizontal="center"/>
    </xf>
    <xf numFmtId="1" fontId="13" fillId="0" borderId="3" xfId="0" applyNumberFormat="1" applyFont="1" applyBorder="1" applyAlignment="1">
      <alignment horizontal="center"/>
    </xf>
    <xf numFmtId="2" fontId="13" fillId="0" borderId="34" xfId="0" quotePrefix="1" applyNumberFormat="1" applyFont="1" applyBorder="1" applyAlignment="1">
      <alignment horizontal="center"/>
    </xf>
    <xf numFmtId="3" fontId="13" fillId="0" borderId="5" xfId="0" applyNumberFormat="1" applyFont="1" applyBorder="1" applyAlignment="1">
      <alignment horizontal="center"/>
    </xf>
    <xf numFmtId="0" fontId="21" fillId="7" borderId="37" xfId="7" applyFont="1" applyFill="1" applyBorder="1" applyAlignment="1">
      <alignment horizontal="center" vertical="center"/>
    </xf>
    <xf numFmtId="0" fontId="21" fillId="3" borderId="37" xfId="7" applyFont="1" applyFill="1" applyBorder="1" applyAlignment="1">
      <alignment horizontal="center" vertical="center"/>
    </xf>
    <xf numFmtId="4" fontId="33" fillId="9" borderId="0" xfId="7" applyNumberFormat="1" applyFont="1" applyFill="1" applyAlignment="1">
      <alignment horizontal="center" vertical="center"/>
    </xf>
    <xf numFmtId="0" fontId="19" fillId="5" borderId="37" xfId="7" applyFont="1" applyFill="1" applyBorder="1" applyAlignment="1">
      <alignment horizontal="center" vertical="center"/>
    </xf>
    <xf numFmtId="0" fontId="0" fillId="5" borderId="37" xfId="0" applyFill="1" applyBorder="1" applyAlignment="1">
      <alignment horizontal="center" vertical="center" wrapText="1"/>
    </xf>
    <xf numFmtId="0" fontId="29" fillId="5" borderId="37" xfId="7" applyFont="1" applyFill="1" applyBorder="1" applyAlignment="1">
      <alignment vertical="center"/>
    </xf>
    <xf numFmtId="0" fontId="19" fillId="5" borderId="14" xfId="7" applyFont="1" applyFill="1" applyBorder="1" applyAlignment="1">
      <alignment horizontal="center" vertical="center"/>
    </xf>
    <xf numFmtId="166" fontId="20" fillId="0" borderId="0" xfId="7" applyNumberFormat="1" applyFont="1" applyAlignment="1">
      <alignment horizontal="center" vertical="center"/>
    </xf>
    <xf numFmtId="2" fontId="13" fillId="2" borderId="10"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2" fontId="13" fillId="2" borderId="7" xfId="0" applyNumberFormat="1" applyFont="1" applyFill="1" applyBorder="1" applyAlignment="1">
      <alignment horizontal="center" vertical="center"/>
    </xf>
    <xf numFmtId="2" fontId="13" fillId="0" borderId="1" xfId="0" quotePrefix="1" applyNumberFormat="1" applyFont="1" applyBorder="1" applyAlignment="1">
      <alignment horizontal="center" vertical="center"/>
    </xf>
    <xf numFmtId="1" fontId="13" fillId="2" borderId="7" xfId="0" applyNumberFormat="1" applyFont="1" applyFill="1" applyBorder="1" applyAlignment="1">
      <alignment horizontal="center"/>
    </xf>
    <xf numFmtId="0" fontId="13" fillId="0" borderId="40" xfId="0" applyFont="1" applyBorder="1" applyAlignment="1">
      <alignment horizontal="left"/>
    </xf>
    <xf numFmtId="0" fontId="5" fillId="0" borderId="1" xfId="0" applyFont="1" applyBorder="1" applyAlignment="1">
      <alignment horizontal="center"/>
    </xf>
    <xf numFmtId="165" fontId="13" fillId="0" borderId="10" xfId="0" applyNumberFormat="1" applyFont="1" applyBorder="1" applyAlignment="1">
      <alignment horizontal="center" vertical="center"/>
    </xf>
    <xf numFmtId="0" fontId="21" fillId="3" borderId="33" xfId="7" applyFont="1" applyFill="1" applyBorder="1" applyAlignment="1">
      <alignment horizontal="center" vertical="center"/>
    </xf>
    <xf numFmtId="0" fontId="19" fillId="5" borderId="32" xfId="7" applyFont="1" applyFill="1" applyBorder="1" applyAlignment="1">
      <alignment horizontal="center" vertical="center"/>
    </xf>
    <xf numFmtId="3" fontId="13" fillId="0" borderId="10" xfId="0" applyNumberFormat="1" applyFont="1" applyBorder="1" applyAlignment="1">
      <alignment horizontal="center"/>
    </xf>
    <xf numFmtId="2" fontId="13" fillId="0" borderId="42" xfId="0" quotePrefix="1" applyNumberFormat="1" applyFont="1" applyBorder="1" applyAlignment="1">
      <alignment horizontal="center"/>
    </xf>
    <xf numFmtId="0" fontId="29" fillId="0" borderId="0" xfId="0" applyFont="1" applyAlignment="1">
      <alignment horizontal="left" vertical="center"/>
    </xf>
    <xf numFmtId="4" fontId="12" fillId="0" borderId="0" xfId="7" applyNumberFormat="1" applyFont="1" applyAlignment="1">
      <alignment horizontal="left" vertical="center"/>
    </xf>
    <xf numFmtId="0" fontId="34" fillId="0" borderId="0" xfId="0" applyFont="1"/>
    <xf numFmtId="0" fontId="13" fillId="0" borderId="9" xfId="0" applyFont="1" applyBorder="1" applyAlignment="1">
      <alignment horizontal="left"/>
    </xf>
    <xf numFmtId="3" fontId="5" fillId="0" borderId="0" xfId="0" applyNumberFormat="1" applyFont="1" applyAlignment="1">
      <alignment horizontal="center"/>
    </xf>
    <xf numFmtId="165" fontId="13" fillId="0" borderId="10" xfId="0" applyNumberFormat="1" applyFont="1" applyBorder="1" applyAlignment="1">
      <alignment horizontal="center"/>
    </xf>
    <xf numFmtId="1" fontId="13" fillId="2" borderId="1"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0" fontId="13" fillId="0" borderId="0" xfId="0" applyFont="1" applyAlignment="1">
      <alignment horizontal="center" vertical="center"/>
    </xf>
    <xf numFmtId="0" fontId="34" fillId="0" borderId="0" xfId="0" applyFont="1" applyAlignment="1">
      <alignment vertical="center"/>
    </xf>
    <xf numFmtId="4" fontId="20" fillId="10" borderId="62" xfId="7" applyNumberFormat="1" applyFont="1" applyFill="1" applyBorder="1" applyAlignment="1">
      <alignment horizontal="center" vertical="center"/>
    </xf>
    <xf numFmtId="4" fontId="20" fillId="10" borderId="52" xfId="7" applyNumberFormat="1" applyFont="1" applyFill="1" applyBorder="1" applyAlignment="1">
      <alignment horizontal="center" vertical="center"/>
    </xf>
    <xf numFmtId="166" fontId="20" fillId="10" borderId="70" xfId="7" applyNumberFormat="1" applyFont="1" applyFill="1" applyBorder="1" applyAlignment="1">
      <alignment horizontal="center" vertical="center"/>
    </xf>
    <xf numFmtId="166" fontId="20" fillId="10" borderId="60" xfId="7" applyNumberFormat="1" applyFont="1" applyFill="1" applyBorder="1" applyAlignment="1">
      <alignment horizontal="center" vertical="center"/>
    </xf>
    <xf numFmtId="4" fontId="20" fillId="10" borderId="69" xfId="7" applyNumberFormat="1" applyFont="1" applyFill="1" applyBorder="1" applyAlignment="1">
      <alignment horizontal="center" vertical="center"/>
    </xf>
    <xf numFmtId="2" fontId="5" fillId="10" borderId="49" xfId="0" applyNumberFormat="1" applyFont="1" applyFill="1" applyBorder="1" applyAlignment="1">
      <alignment horizontal="center"/>
    </xf>
    <xf numFmtId="2" fontId="5" fillId="10" borderId="0" xfId="0" applyNumberFormat="1" applyFont="1" applyFill="1" applyAlignment="1">
      <alignment horizontal="center"/>
    </xf>
    <xf numFmtId="2" fontId="5" fillId="10" borderId="39" xfId="0" applyNumberFormat="1" applyFont="1" applyFill="1" applyBorder="1" applyAlignment="1">
      <alignment horizontal="center"/>
    </xf>
    <xf numFmtId="165" fontId="13" fillId="0" borderId="30" xfId="0" applyNumberFormat="1" applyFont="1" applyBorder="1" applyAlignment="1">
      <alignment horizontal="center" vertical="center"/>
    </xf>
    <xf numFmtId="0" fontId="13" fillId="0" borderId="1" xfId="0" applyFont="1" applyBorder="1" applyAlignment="1">
      <alignment horizontal="left" vertical="center"/>
    </xf>
    <xf numFmtId="0" fontId="13" fillId="0" borderId="0" xfId="7" applyFont="1" applyAlignment="1">
      <alignment vertical="center"/>
    </xf>
    <xf numFmtId="4" fontId="36" fillId="0" borderId="0" xfId="7" applyNumberFormat="1" applyFont="1" applyAlignment="1">
      <alignment horizontal="left" vertical="center"/>
    </xf>
    <xf numFmtId="0" fontId="13" fillId="0" borderId="41" xfId="10" applyFont="1" applyBorder="1" applyAlignment="1">
      <alignment vertical="center" wrapText="1"/>
    </xf>
    <xf numFmtId="4" fontId="31" fillId="0" borderId="0" xfId="7" applyNumberFormat="1" applyFont="1" applyAlignment="1">
      <alignment horizontal="left" vertical="center"/>
    </xf>
    <xf numFmtId="0" fontId="13" fillId="0" borderId="2" xfId="10" applyFont="1" applyBorder="1" applyAlignment="1">
      <alignment vertical="center" wrapText="1"/>
    </xf>
    <xf numFmtId="3" fontId="26" fillId="0" borderId="12" xfId="0" applyNumberFormat="1" applyFont="1" applyBorder="1" applyAlignment="1">
      <alignment horizontal="center" vertical="center"/>
    </xf>
    <xf numFmtId="3" fontId="26" fillId="0" borderId="34" xfId="0" applyNumberFormat="1" applyFont="1" applyBorder="1" applyAlignment="1">
      <alignment horizontal="center" vertical="center"/>
    </xf>
    <xf numFmtId="3" fontId="26" fillId="0" borderId="45" xfId="0" applyNumberFormat="1" applyFont="1" applyBorder="1" applyAlignment="1">
      <alignment horizontal="center" vertical="center"/>
    </xf>
    <xf numFmtId="0" fontId="20" fillId="10" borderId="61" xfId="7" applyFont="1" applyFill="1" applyBorder="1" applyAlignment="1">
      <alignment horizontal="right" vertical="center"/>
    </xf>
    <xf numFmtId="0" fontId="20" fillId="10" borderId="54" xfId="7" applyFont="1" applyFill="1" applyBorder="1" applyAlignment="1">
      <alignment horizontal="right" vertical="center"/>
    </xf>
    <xf numFmtId="0" fontId="20" fillId="10" borderId="30" xfId="7" applyFont="1" applyFill="1" applyBorder="1" applyAlignment="1">
      <alignment horizontal="right" vertical="center"/>
    </xf>
    <xf numFmtId="0" fontId="30" fillId="5" borderId="13" xfId="7" applyFont="1" applyFill="1" applyBorder="1" applyAlignment="1">
      <alignment horizontal="center" vertical="center" wrapText="1"/>
    </xf>
    <xf numFmtId="0" fontId="20" fillId="10" borderId="61" xfId="7" applyFont="1" applyFill="1" applyBorder="1" applyAlignment="1">
      <alignment vertical="center"/>
    </xf>
    <xf numFmtId="0" fontId="20" fillId="10" borderId="54" xfId="7" applyFont="1" applyFill="1" applyBorder="1" applyAlignment="1">
      <alignment vertical="center"/>
    </xf>
    <xf numFmtId="0" fontId="20" fillId="10" borderId="30" xfId="7" applyFont="1" applyFill="1" applyBorder="1" applyAlignment="1">
      <alignment vertical="center"/>
    </xf>
    <xf numFmtId="4" fontId="28" fillId="0" borderId="0" xfId="4" applyNumberFormat="1" applyFill="1" applyBorder="1" applyAlignment="1" applyProtection="1">
      <alignment horizontal="right" vertical="center" wrapText="1"/>
    </xf>
    <xf numFmtId="4" fontId="13" fillId="0" borderId="1" xfId="0" applyNumberFormat="1" applyFont="1" applyBorder="1" applyAlignment="1">
      <alignment horizontal="center" vertical="center"/>
    </xf>
    <xf numFmtId="4" fontId="13" fillId="0" borderId="24" xfId="0" applyNumberFormat="1" applyFont="1" applyBorder="1" applyAlignment="1">
      <alignment horizontal="center" vertical="center"/>
    </xf>
    <xf numFmtId="165" fontId="11" fillId="0" borderId="0" xfId="7" applyNumberFormat="1" applyAlignment="1">
      <alignment horizontal="center" vertical="center"/>
    </xf>
    <xf numFmtId="3" fontId="13" fillId="0" borderId="7" xfId="0" applyNumberFormat="1" applyFont="1" applyBorder="1" applyAlignment="1">
      <alignment horizontal="center" vertical="center"/>
    </xf>
    <xf numFmtId="166" fontId="11" fillId="8" borderId="0" xfId="7" applyNumberFormat="1" applyFill="1" applyAlignment="1">
      <alignment horizontal="center" vertical="center"/>
    </xf>
    <xf numFmtId="165" fontId="24" fillId="8" borderId="0" xfId="0" applyNumberFormat="1" applyFont="1" applyFill="1" applyAlignment="1">
      <alignment horizontal="center"/>
    </xf>
    <xf numFmtId="0" fontId="24" fillId="11" borderId="0" xfId="0" applyFont="1" applyFill="1" applyAlignment="1">
      <alignment horizontal="center"/>
    </xf>
    <xf numFmtId="166" fontId="11" fillId="11" borderId="0" xfId="7" applyNumberFormat="1" applyFill="1" applyAlignment="1">
      <alignment horizontal="center" vertical="center"/>
    </xf>
    <xf numFmtId="3" fontId="13" fillId="11" borderId="0" xfId="0" applyNumberFormat="1" applyFont="1" applyFill="1" applyAlignment="1">
      <alignment horizontal="center" vertical="center" wrapText="1"/>
    </xf>
    <xf numFmtId="165" fontId="13" fillId="0" borderId="1" xfId="0" applyNumberFormat="1" applyFont="1" applyBorder="1" applyAlignment="1">
      <alignment horizontal="left"/>
    </xf>
    <xf numFmtId="2" fontId="24" fillId="8" borderId="0" xfId="0" applyNumberFormat="1" applyFont="1" applyFill="1" applyAlignment="1">
      <alignment horizontal="center"/>
    </xf>
    <xf numFmtId="0" fontId="13" fillId="0" borderId="6" xfId="0" applyFont="1" applyBorder="1" applyAlignment="1">
      <alignment horizontal="left" vertical="center"/>
    </xf>
    <xf numFmtId="4" fontId="13" fillId="0" borderId="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165" fontId="13" fillId="0" borderId="5" xfId="0" quotePrefix="1" applyNumberFormat="1" applyFont="1" applyBorder="1" applyAlignment="1">
      <alignment horizontal="center" vertical="center"/>
    </xf>
    <xf numFmtId="0" fontId="38" fillId="0" borderId="0" xfId="0" applyFont="1"/>
    <xf numFmtId="0" fontId="38" fillId="0" borderId="0" xfId="7" applyFont="1" applyAlignment="1">
      <alignment vertical="center"/>
    </xf>
    <xf numFmtId="0" fontId="19" fillId="5" borderId="32" xfId="7" applyFont="1" applyFill="1" applyBorder="1" applyAlignment="1">
      <alignment horizontal="center" vertical="center" wrapText="1"/>
    </xf>
    <xf numFmtId="0" fontId="19" fillId="5" borderId="16" xfId="7" applyFont="1" applyFill="1" applyBorder="1" applyAlignment="1">
      <alignment vertical="center" wrapText="1"/>
    </xf>
    <xf numFmtId="0" fontId="34" fillId="0" borderId="0" xfId="7" applyFont="1" applyAlignment="1">
      <alignment horizontal="left" vertical="center" wrapText="1"/>
    </xf>
    <xf numFmtId="3" fontId="38" fillId="0" borderId="0" xfId="0" applyNumberFormat="1" applyFont="1"/>
    <xf numFmtId="49" fontId="13" fillId="0" borderId="1" xfId="0" applyNumberFormat="1" applyFont="1" applyBorder="1" applyAlignment="1">
      <alignment horizontal="center" vertical="center"/>
    </xf>
    <xf numFmtId="0" fontId="29" fillId="0" borderId="0" xfId="7" applyFont="1" applyAlignment="1">
      <alignment horizontal="left" vertical="center" wrapText="1"/>
    </xf>
    <xf numFmtId="0" fontId="21" fillId="12" borderId="37" xfId="7" applyFont="1" applyFill="1" applyBorder="1" applyAlignment="1">
      <alignment horizontal="center" vertical="center"/>
    </xf>
    <xf numFmtId="0" fontId="21" fillId="12" borderId="16" xfId="7" applyFont="1" applyFill="1" applyBorder="1" applyAlignment="1">
      <alignment horizontal="center" vertical="center"/>
    </xf>
    <xf numFmtId="9" fontId="38" fillId="0" borderId="0" xfId="20" applyFont="1" applyAlignment="1">
      <alignment horizontal="left"/>
    </xf>
    <xf numFmtId="9" fontId="12" fillId="0" borderId="0" xfId="20" applyFont="1" applyAlignment="1">
      <alignment horizontal="center" vertical="center"/>
    </xf>
    <xf numFmtId="2" fontId="26" fillId="10" borderId="24" xfId="0" applyNumberFormat="1" applyFont="1" applyFill="1" applyBorder="1" applyAlignment="1">
      <alignment horizontal="left"/>
    </xf>
    <xf numFmtId="2" fontId="28" fillId="0" borderId="24" xfId="4" applyNumberFormat="1" applyFill="1" applyBorder="1" applyAlignment="1" applyProtection="1">
      <alignment horizontal="left"/>
    </xf>
    <xf numFmtId="2" fontId="28" fillId="0" borderId="24" xfId="4" applyNumberFormat="1" applyFill="1" applyBorder="1" applyAlignment="1" applyProtection="1">
      <alignment horizontal="left" vertical="center" wrapText="1"/>
    </xf>
    <xf numFmtId="0" fontId="13" fillId="0" borderId="1" xfId="0" applyFont="1" applyBorder="1" applyAlignment="1">
      <alignment horizontal="center"/>
    </xf>
    <xf numFmtId="166"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65" fontId="13" fillId="0" borderId="1" xfId="0" applyNumberFormat="1" applyFont="1" applyBorder="1" applyAlignment="1">
      <alignment horizontal="center" vertical="center"/>
    </xf>
    <xf numFmtId="169" fontId="13" fillId="0" borderId="1" xfId="0" applyNumberFormat="1" applyFont="1" applyBorder="1" applyAlignment="1">
      <alignment horizontal="center" vertical="center"/>
    </xf>
    <xf numFmtId="0" fontId="13" fillId="0" borderId="1" xfId="0" applyFont="1" applyBorder="1"/>
    <xf numFmtId="0" fontId="19" fillId="5" borderId="1" xfId="7" applyFont="1" applyFill="1" applyBorder="1" applyAlignment="1">
      <alignment vertical="center" wrapText="1"/>
    </xf>
    <xf numFmtId="2" fontId="13" fillId="0" borderId="1" xfId="0" applyNumberFormat="1" applyFont="1" applyBorder="1"/>
    <xf numFmtId="166" fontId="13" fillId="0" borderId="1" xfId="0" applyNumberFormat="1" applyFont="1" applyBorder="1"/>
    <xf numFmtId="165" fontId="13" fillId="0" borderId="1" xfId="0" applyNumberFormat="1" applyFont="1" applyBorder="1"/>
    <xf numFmtId="0" fontId="19" fillId="5" borderId="2" xfId="7" applyFont="1" applyFill="1" applyBorder="1" applyAlignment="1">
      <alignment vertical="center"/>
    </xf>
    <xf numFmtId="0" fontId="19" fillId="5" borderId="18" xfId="7" applyFont="1" applyFill="1" applyBorder="1" applyAlignment="1">
      <alignment vertical="center" wrapText="1"/>
    </xf>
    <xf numFmtId="3" fontId="26" fillId="0" borderId="18" xfId="0" applyNumberFormat="1" applyFont="1" applyBorder="1" applyAlignment="1">
      <alignment horizontal="center" vertical="center" wrapText="1"/>
    </xf>
    <xf numFmtId="0" fontId="21" fillId="12" borderId="18" xfId="7" applyFont="1" applyFill="1" applyBorder="1" applyAlignment="1">
      <alignment horizontal="center" vertical="center"/>
    </xf>
    <xf numFmtId="0" fontId="19" fillId="5" borderId="18" xfId="7" applyFont="1" applyFill="1" applyBorder="1" applyAlignment="1">
      <alignment horizontal="center" vertical="center" wrapText="1"/>
    </xf>
    <xf numFmtId="3" fontId="26" fillId="0" borderId="18" xfId="0" applyNumberFormat="1" applyFont="1" applyBorder="1" applyAlignment="1">
      <alignment horizontal="center" vertical="center"/>
    </xf>
    <xf numFmtId="0" fontId="19" fillId="5" borderId="18" xfId="7" applyFont="1" applyFill="1" applyBorder="1" applyAlignment="1">
      <alignment horizontal="center" wrapText="1"/>
    </xf>
    <xf numFmtId="0" fontId="13" fillId="0" borderId="4" xfId="10" applyFont="1" applyBorder="1" applyAlignment="1">
      <alignment vertical="center" wrapText="1"/>
    </xf>
    <xf numFmtId="3" fontId="26" fillId="0" borderId="22" xfId="0" applyNumberFormat="1" applyFont="1" applyBorder="1" applyAlignment="1">
      <alignment horizontal="center" vertical="center" wrapText="1"/>
    </xf>
    <xf numFmtId="0" fontId="13" fillId="0" borderId="1" xfId="7" applyFont="1" applyBorder="1" applyAlignment="1">
      <alignment horizontal="center" vertical="center"/>
    </xf>
    <xf numFmtId="165" fontId="13" fillId="2" borderId="1" xfId="0" applyNumberFormat="1" applyFont="1" applyFill="1" applyBorder="1" applyAlignment="1">
      <alignment horizontal="center" vertical="center" wrapText="1"/>
    </xf>
    <xf numFmtId="0" fontId="21" fillId="12" borderId="25" xfId="7" applyFont="1" applyFill="1" applyBorder="1" applyAlignment="1">
      <alignment horizontal="center" vertical="center"/>
    </xf>
    <xf numFmtId="165" fontId="13" fillId="2" borderId="5" xfId="0" applyNumberFormat="1" applyFont="1" applyFill="1" applyBorder="1" applyAlignment="1">
      <alignment horizontal="center" vertical="center" wrapText="1"/>
    </xf>
    <xf numFmtId="3" fontId="26" fillId="0" borderId="22" xfId="0" applyNumberFormat="1" applyFont="1" applyBorder="1" applyAlignment="1">
      <alignment horizontal="center" vertical="center"/>
    </xf>
    <xf numFmtId="165" fontId="13" fillId="6" borderId="1" xfId="0" applyNumberFormat="1" applyFont="1" applyFill="1" applyBorder="1" applyAlignment="1">
      <alignment horizontal="center" vertical="center"/>
    </xf>
    <xf numFmtId="0" fontId="19" fillId="5" borderId="1" xfId="7" applyFont="1" applyFill="1" applyBorder="1"/>
    <xf numFmtId="1" fontId="13" fillId="0" borderId="1" xfId="0" applyNumberFormat="1" applyFont="1" applyBorder="1" applyAlignment="1">
      <alignment horizontal="center"/>
    </xf>
    <xf numFmtId="165" fontId="13" fillId="0" borderId="1" xfId="0" quotePrefix="1" applyNumberFormat="1" applyFont="1" applyBorder="1" applyAlignment="1">
      <alignment horizontal="center"/>
    </xf>
    <xf numFmtId="4" fontId="20" fillId="10" borderId="25" xfId="7" applyNumberFormat="1" applyFont="1" applyFill="1" applyBorder="1" applyAlignment="1">
      <alignment horizontal="center" vertical="center"/>
    </xf>
    <xf numFmtId="166" fontId="20" fillId="10" borderId="18" xfId="7" applyNumberFormat="1" applyFont="1" applyFill="1" applyBorder="1" applyAlignment="1">
      <alignment horizontal="center" vertical="center"/>
    </xf>
    <xf numFmtId="4" fontId="20" fillId="10" borderId="18" xfId="7" applyNumberFormat="1" applyFont="1" applyFill="1" applyBorder="1" applyAlignment="1">
      <alignment horizontal="center" vertical="center"/>
    </xf>
    <xf numFmtId="0" fontId="21" fillId="3" borderId="18" xfId="7" applyFont="1" applyFill="1" applyBorder="1" applyAlignment="1">
      <alignment horizontal="center" vertical="center"/>
    </xf>
    <xf numFmtId="3" fontId="19" fillId="5" borderId="18" xfId="7" applyNumberFormat="1" applyFont="1" applyFill="1" applyBorder="1" applyAlignment="1">
      <alignment horizontal="center" vertical="center"/>
    </xf>
    <xf numFmtId="3" fontId="0" fillId="5" borderId="18" xfId="0" applyNumberFormat="1" applyFill="1" applyBorder="1" applyAlignment="1">
      <alignment horizontal="center" vertical="center" wrapText="1"/>
    </xf>
    <xf numFmtId="0" fontId="30" fillId="5" borderId="2" xfId="7" applyFont="1" applyFill="1" applyBorder="1" applyAlignment="1">
      <alignment vertical="center"/>
    </xf>
    <xf numFmtId="1" fontId="13" fillId="0" borderId="2" xfId="0" applyNumberFormat="1" applyFont="1" applyBorder="1" applyAlignment="1">
      <alignment horizontal="left" vertical="center"/>
    </xf>
    <xf numFmtId="0" fontId="13" fillId="0" borderId="2" xfId="10" applyFont="1" applyBorder="1" applyAlignment="1">
      <alignment horizontal="left" vertical="center" wrapText="1"/>
    </xf>
    <xf numFmtId="3" fontId="26" fillId="0" borderId="18" xfId="0" quotePrefix="1" applyNumberFormat="1" applyFont="1" applyBorder="1" applyAlignment="1">
      <alignment horizontal="center" vertical="center"/>
    </xf>
    <xf numFmtId="3" fontId="26" fillId="0" borderId="22" xfId="0" quotePrefix="1" applyNumberFormat="1" applyFont="1" applyBorder="1" applyAlignment="1">
      <alignment horizontal="center" vertical="center"/>
    </xf>
    <xf numFmtId="0" fontId="21" fillId="12" borderId="36" xfId="7" applyFont="1" applyFill="1" applyBorder="1" applyAlignment="1">
      <alignment horizontal="center" vertical="center"/>
    </xf>
    <xf numFmtId="0" fontId="21" fillId="7" borderId="18" xfId="7" applyFont="1" applyFill="1" applyBorder="1" applyAlignment="1">
      <alignment horizontal="center" vertical="center"/>
    </xf>
    <xf numFmtId="0" fontId="13" fillId="0" borderId="2" xfId="0" applyFont="1" applyFill="1" applyBorder="1"/>
    <xf numFmtId="3" fontId="26" fillId="0" borderId="18" xfId="0" applyNumberFormat="1" applyFont="1" applyFill="1" applyBorder="1" applyAlignment="1">
      <alignment horizontal="center" vertical="center" wrapText="1"/>
    </xf>
    <xf numFmtId="0" fontId="13" fillId="0" borderId="2" xfId="0" applyFont="1" applyFill="1" applyBorder="1" applyAlignment="1">
      <alignment horizontal="left"/>
    </xf>
    <xf numFmtId="0" fontId="13" fillId="0" borderId="9" xfId="0" applyFont="1" applyFill="1" applyBorder="1" applyAlignment="1">
      <alignment horizontal="left"/>
    </xf>
    <xf numFmtId="0" fontId="13" fillId="0" borderId="12" xfId="0" applyFont="1" applyFill="1" applyBorder="1"/>
    <xf numFmtId="0" fontId="13" fillId="0" borderId="31" xfId="0" applyFont="1" applyFill="1" applyBorder="1" applyAlignment="1">
      <alignment horizontal="left" vertical="center"/>
    </xf>
    <xf numFmtId="3" fontId="26" fillId="0" borderId="18" xfId="0" applyNumberFormat="1" applyFont="1" applyBorder="1" applyAlignment="1">
      <alignment horizontal="center" vertical="center" wrapText="1"/>
    </xf>
    <xf numFmtId="3" fontId="26" fillId="0" borderId="21" xfId="0" applyNumberFormat="1" applyFont="1" applyBorder="1" applyAlignment="1">
      <alignment horizontal="center" vertical="center" wrapText="1"/>
    </xf>
    <xf numFmtId="3" fontId="26" fillId="0" borderId="44" xfId="0" applyNumberFormat="1" applyFont="1" applyBorder="1" applyAlignment="1">
      <alignment horizontal="center" vertical="center" wrapText="1"/>
    </xf>
    <xf numFmtId="3" fontId="26" fillId="0" borderId="36" xfId="0" applyNumberFormat="1" applyFont="1" applyBorder="1" applyAlignment="1">
      <alignment horizontal="center" vertical="center" wrapText="1"/>
    </xf>
    <xf numFmtId="0" fontId="13" fillId="0" borderId="1" xfId="0" applyFont="1" applyBorder="1" applyAlignment="1">
      <alignment horizontal="center" vertical="center"/>
    </xf>
    <xf numFmtId="166" fontId="13" fillId="0" borderId="1" xfId="0" applyNumberFormat="1" applyFont="1" applyBorder="1" applyAlignment="1">
      <alignment horizontal="center" vertical="center"/>
    </xf>
    <xf numFmtId="165" fontId="25" fillId="0" borderId="1" xfId="0" applyNumberFormat="1" applyFont="1" applyBorder="1" applyAlignment="1">
      <alignment horizontal="left"/>
    </xf>
    <xf numFmtId="2"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30" fillId="5" borderId="2" xfId="7" applyFont="1" applyFill="1" applyBorder="1" applyAlignment="1">
      <alignment horizontal="left" vertical="center" wrapText="1"/>
    </xf>
    <xf numFmtId="0" fontId="30" fillId="5" borderId="1" xfId="7" applyFont="1" applyFill="1" applyBorder="1" applyAlignment="1">
      <alignment horizontal="left" vertical="center" wrapText="1"/>
    </xf>
    <xf numFmtId="0" fontId="21" fillId="12" borderId="11" xfId="7" applyFont="1" applyFill="1" applyBorder="1" applyAlignment="1">
      <alignment horizontal="center" vertical="center"/>
    </xf>
    <xf numFmtId="0" fontId="21" fillId="12" borderId="10" xfId="7" applyFont="1" applyFill="1" applyBorder="1" applyAlignment="1">
      <alignment horizontal="center" vertical="center"/>
    </xf>
    <xf numFmtId="4" fontId="12" fillId="0" borderId="0" xfId="7" applyNumberFormat="1" applyFont="1" applyAlignment="1">
      <alignment horizontal="center" vertical="center"/>
    </xf>
    <xf numFmtId="165" fontId="13" fillId="0" borderId="1" xfId="0" applyNumberFormat="1" applyFont="1" applyBorder="1" applyAlignment="1">
      <alignment horizontal="center" vertical="center" wrapText="1"/>
    </xf>
    <xf numFmtId="0" fontId="19" fillId="5" borderId="2" xfId="7" applyFont="1" applyFill="1" applyBorder="1" applyAlignment="1">
      <alignment horizontal="left" vertical="center" wrapText="1"/>
    </xf>
    <xf numFmtId="0" fontId="19" fillId="5" borderId="1" xfId="7" applyFont="1" applyFill="1" applyBorder="1" applyAlignment="1">
      <alignment horizontal="left" vertical="center" wrapText="1"/>
    </xf>
    <xf numFmtId="2" fontId="13" fillId="0" borderId="1" xfId="0" applyNumberFormat="1" applyFont="1" applyBorder="1" applyAlignment="1">
      <alignment horizontal="center" vertical="center" wrapText="1"/>
    </xf>
    <xf numFmtId="0" fontId="20" fillId="10" borderId="19" xfId="7" applyFont="1" applyFill="1" applyBorder="1" applyAlignment="1">
      <alignment horizontal="center" vertical="center" wrapText="1"/>
    </xf>
    <xf numFmtId="0" fontId="20" fillId="10" borderId="46" xfId="7" applyFont="1" applyFill="1" applyBorder="1" applyAlignment="1">
      <alignment horizontal="center" vertical="center" wrapText="1"/>
    </xf>
    <xf numFmtId="0" fontId="20" fillId="10" borderId="40" xfId="7" applyFont="1" applyFill="1" applyBorder="1" applyAlignment="1">
      <alignment horizontal="center" vertical="center" wrapText="1"/>
    </xf>
    <xf numFmtId="0" fontId="20" fillId="10" borderId="63" xfId="7" applyFont="1" applyFill="1" applyBorder="1" applyAlignment="1">
      <alignment horizontal="right" vertical="center"/>
    </xf>
    <xf numFmtId="0" fontId="20" fillId="10" borderId="64" xfId="7" applyFont="1" applyFill="1" applyBorder="1" applyAlignment="1">
      <alignment horizontal="right" vertical="center"/>
    </xf>
    <xf numFmtId="0" fontId="20" fillId="10" borderId="56" xfId="7" applyFont="1" applyFill="1" applyBorder="1" applyAlignment="1">
      <alignment horizontal="right" vertical="center"/>
    </xf>
    <xf numFmtId="0" fontId="20" fillId="10" borderId="53" xfId="7" applyFont="1" applyFill="1" applyBorder="1" applyAlignment="1">
      <alignment horizontal="right" vertical="center"/>
    </xf>
    <xf numFmtId="0" fontId="20" fillId="10" borderId="65" xfId="7" applyFont="1" applyFill="1" applyBorder="1" applyAlignment="1">
      <alignment horizontal="right" vertical="center"/>
    </xf>
    <xf numFmtId="0" fontId="20" fillId="10" borderId="68" xfId="7" applyFont="1" applyFill="1" applyBorder="1" applyAlignment="1">
      <alignment horizontal="right" vertical="center"/>
    </xf>
    <xf numFmtId="0" fontId="30" fillId="5" borderId="51" xfId="7" applyFont="1" applyFill="1" applyBorder="1" applyAlignment="1">
      <alignment horizontal="left" vertical="center" wrapText="1"/>
    </xf>
    <xf numFmtId="0" fontId="30" fillId="5" borderId="49" xfId="7" applyFont="1" applyFill="1" applyBorder="1" applyAlignment="1">
      <alignment horizontal="left" vertical="center" wrapText="1"/>
    </xf>
    <xf numFmtId="0" fontId="30" fillId="5" borderId="20" xfId="7" applyFont="1" applyFill="1" applyBorder="1" applyAlignment="1">
      <alignment horizontal="left" vertical="center" wrapText="1"/>
    </xf>
    <xf numFmtId="0" fontId="13" fillId="0" borderId="3" xfId="0" applyFont="1" applyBorder="1" applyAlignment="1">
      <alignment horizontal="center" vertical="center"/>
    </xf>
    <xf numFmtId="166" fontId="13" fillId="0" borderId="3" xfId="0" applyNumberFormat="1" applyFont="1" applyBorder="1" applyAlignment="1">
      <alignment horizontal="center" vertical="center"/>
    </xf>
    <xf numFmtId="3" fontId="13" fillId="0" borderId="3" xfId="0" applyNumberFormat="1" applyFont="1" applyBorder="1" applyAlignment="1">
      <alignment horizontal="center" vertical="center"/>
    </xf>
    <xf numFmtId="165" fontId="13" fillId="0" borderId="3" xfId="0" applyNumberFormat="1" applyFont="1" applyBorder="1" applyAlignment="1">
      <alignment horizontal="center" vertical="center" wrapText="1"/>
    </xf>
    <xf numFmtId="0" fontId="13" fillId="6" borderId="19" xfId="0" applyFont="1" applyFill="1" applyBorder="1" applyAlignment="1">
      <alignment horizontal="center" vertical="center"/>
    </xf>
    <xf numFmtId="0" fontId="13" fillId="6" borderId="40" xfId="0" applyFont="1" applyFill="1" applyBorder="1" applyAlignment="1">
      <alignment horizontal="center" vertical="center"/>
    </xf>
    <xf numFmtId="165" fontId="13" fillId="6" borderId="34" xfId="0" applyNumberFormat="1" applyFont="1" applyFill="1" applyBorder="1" applyAlignment="1">
      <alignment horizontal="center" vertical="center"/>
    </xf>
    <xf numFmtId="165" fontId="13" fillId="6" borderId="26" xfId="0" applyNumberFormat="1" applyFont="1" applyFill="1" applyBorder="1" applyAlignment="1">
      <alignment horizontal="center" vertical="center"/>
    </xf>
    <xf numFmtId="165" fontId="13" fillId="6" borderId="47" xfId="0" applyNumberFormat="1" applyFont="1" applyFill="1" applyBorder="1" applyAlignment="1">
      <alignment horizontal="center" vertical="center" wrapText="1"/>
    </xf>
    <xf numFmtId="165" fontId="13" fillId="6" borderId="30" xfId="0" applyNumberFormat="1" applyFont="1" applyFill="1" applyBorder="1" applyAlignment="1">
      <alignment horizontal="center" vertical="center" wrapText="1"/>
    </xf>
    <xf numFmtId="0" fontId="21" fillId="12" borderId="15" xfId="7" applyFont="1" applyFill="1" applyBorder="1" applyAlignment="1">
      <alignment horizontal="center" vertical="center"/>
    </xf>
    <xf numFmtId="0" fontId="21" fillId="12" borderId="13" xfId="7" applyFont="1" applyFill="1" applyBorder="1" applyAlignment="1">
      <alignment horizontal="center" vertical="center"/>
    </xf>
    <xf numFmtId="0" fontId="35" fillId="7" borderId="15" xfId="7" applyFont="1" applyFill="1" applyBorder="1" applyAlignment="1">
      <alignment horizontal="center" vertical="center"/>
    </xf>
    <xf numFmtId="0" fontId="35" fillId="7" borderId="13" xfId="7" applyFont="1" applyFill="1" applyBorder="1" applyAlignment="1">
      <alignment horizontal="center" vertical="center"/>
    </xf>
    <xf numFmtId="0" fontId="13" fillId="0" borderId="1" xfId="7" applyFont="1" applyBorder="1" applyAlignment="1">
      <alignment horizontal="center" vertical="center"/>
    </xf>
    <xf numFmtId="3" fontId="26" fillId="0" borderId="25" xfId="0" applyNumberFormat="1" applyFont="1" applyBorder="1" applyAlignment="1">
      <alignment horizontal="center" vertical="center" wrapText="1"/>
    </xf>
    <xf numFmtId="2" fontId="13" fillId="3" borderId="0" xfId="0" applyNumberFormat="1" applyFont="1" applyFill="1" applyAlignment="1">
      <alignment horizontal="center" vertical="center" wrapText="1"/>
    </xf>
    <xf numFmtId="168" fontId="13" fillId="6" borderId="32" xfId="8" applyNumberFormat="1" applyFont="1" applyFill="1" applyBorder="1" applyAlignment="1">
      <alignment horizontal="center" wrapText="1"/>
    </xf>
    <xf numFmtId="168" fontId="13" fillId="6" borderId="16" xfId="8" applyNumberFormat="1" applyFont="1" applyFill="1" applyBorder="1" applyAlignment="1">
      <alignment horizontal="center" wrapText="1"/>
    </xf>
    <xf numFmtId="0" fontId="35" fillId="7" borderId="2" xfId="7" applyFont="1" applyFill="1" applyBorder="1" applyAlignment="1">
      <alignment horizontal="center" vertical="center"/>
    </xf>
    <xf numFmtId="0" fontId="35" fillId="7" borderId="1" xfId="7" applyFont="1" applyFill="1" applyBorder="1" applyAlignment="1">
      <alignment horizontal="center" vertical="center"/>
    </xf>
    <xf numFmtId="165" fontId="25" fillId="0" borderId="5" xfId="0" applyNumberFormat="1" applyFont="1" applyBorder="1" applyAlignment="1">
      <alignment horizontal="left" wrapText="1"/>
    </xf>
    <xf numFmtId="0" fontId="21" fillId="12" borderId="8" xfId="7" applyFont="1" applyFill="1" applyBorder="1" applyAlignment="1">
      <alignment horizontal="center" vertical="center"/>
    </xf>
    <xf numFmtId="0" fontId="21" fillId="12" borderId="3" xfId="7" applyFont="1" applyFill="1" applyBorder="1" applyAlignment="1">
      <alignment horizontal="center" vertical="center"/>
    </xf>
    <xf numFmtId="0" fontId="13" fillId="0" borderId="1" xfId="7" applyFont="1" applyBorder="1" applyAlignment="1">
      <alignment horizontal="center" vertical="center" wrapText="1"/>
    </xf>
    <xf numFmtId="165" fontId="25" fillId="0" borderId="5" xfId="0" applyNumberFormat="1" applyFont="1" applyBorder="1" applyAlignment="1">
      <alignment horizontal="left"/>
    </xf>
    <xf numFmtId="165" fontId="13" fillId="2" borderId="1" xfId="0" applyNumberFormat="1" applyFont="1" applyFill="1" applyBorder="1" applyAlignment="1">
      <alignment horizontal="center" vertical="center" wrapText="1"/>
    </xf>
    <xf numFmtId="0" fontId="21" fillId="12" borderId="2" xfId="7" applyFont="1" applyFill="1" applyBorder="1" applyAlignment="1">
      <alignment horizontal="center" vertical="center"/>
    </xf>
    <xf numFmtId="0" fontId="21" fillId="12" borderId="1" xfId="7" applyFont="1" applyFill="1" applyBorder="1" applyAlignment="1">
      <alignment horizontal="center" vertical="center"/>
    </xf>
    <xf numFmtId="166" fontId="11" fillId="8" borderId="0" xfId="7" applyNumberFormat="1" applyFill="1" applyAlignment="1">
      <alignment horizontal="center" vertical="center"/>
    </xf>
    <xf numFmtId="165" fontId="16" fillId="0" borderId="1" xfId="0" applyNumberFormat="1" applyFont="1" applyBorder="1" applyAlignment="1">
      <alignment horizontal="left" wrapText="1"/>
    </xf>
    <xf numFmtId="4" fontId="13" fillId="0" borderId="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3" fontId="26" fillId="0" borderId="18" xfId="0" quotePrefix="1" applyNumberFormat="1" applyFont="1" applyBorder="1" applyAlignment="1">
      <alignment horizontal="center" vertical="center"/>
    </xf>
    <xf numFmtId="4" fontId="13" fillId="0" borderId="1" xfId="0" applyNumberFormat="1" applyFont="1" applyBorder="1" applyAlignment="1">
      <alignment horizontal="center" vertical="center"/>
    </xf>
    <xf numFmtId="165" fontId="25" fillId="0" borderId="1" xfId="0" applyNumberFormat="1" applyFont="1" applyBorder="1" applyAlignment="1">
      <alignment horizontal="left" wrapText="1"/>
    </xf>
    <xf numFmtId="1" fontId="13" fillId="0" borderId="1" xfId="0" applyNumberFormat="1" applyFont="1" applyBorder="1" applyAlignment="1">
      <alignment horizontal="center" vertical="center"/>
    </xf>
    <xf numFmtId="2" fontId="13" fillId="0" borderId="1" xfId="0" quotePrefix="1" applyNumberFormat="1" applyFont="1" applyBorder="1" applyAlignment="1">
      <alignment horizontal="center" vertical="center"/>
    </xf>
    <xf numFmtId="4" fontId="13" fillId="11" borderId="7" xfId="0" applyNumberFormat="1" applyFont="1" applyFill="1" applyBorder="1" applyAlignment="1">
      <alignment horizontal="center" vertical="center" wrapText="1"/>
    </xf>
    <xf numFmtId="4" fontId="13" fillId="11" borderId="10" xfId="0" applyNumberFormat="1" applyFont="1" applyFill="1" applyBorder="1" applyAlignment="1">
      <alignment horizontal="center" vertical="center" wrapText="1"/>
    </xf>
    <xf numFmtId="0" fontId="20" fillId="10" borderId="8" xfId="7" applyFont="1" applyFill="1" applyBorder="1" applyAlignment="1">
      <alignment horizontal="center" vertical="center" wrapText="1"/>
    </xf>
    <xf numFmtId="0" fontId="20" fillId="10" borderId="2" xfId="7" applyFont="1" applyFill="1" applyBorder="1" applyAlignment="1">
      <alignment horizontal="center" vertical="center" wrapText="1"/>
    </xf>
    <xf numFmtId="0" fontId="20" fillId="10" borderId="3" xfId="7" applyFont="1" applyFill="1" applyBorder="1" applyAlignment="1">
      <alignment horizontal="right" vertical="center"/>
    </xf>
    <xf numFmtId="0" fontId="20" fillId="10" borderId="1" xfId="7" applyFont="1" applyFill="1" applyBorder="1" applyAlignment="1">
      <alignment horizontal="right" vertical="center"/>
    </xf>
    <xf numFmtId="0" fontId="20" fillId="6" borderId="2" xfId="0" applyFont="1" applyFill="1" applyBorder="1" applyAlignment="1">
      <alignment horizontal="center" vertical="center"/>
    </xf>
    <xf numFmtId="165" fontId="13" fillId="6" borderId="1" xfId="0" applyNumberFormat="1" applyFont="1" applyFill="1" applyBorder="1" applyAlignment="1">
      <alignment horizontal="center" vertical="center" wrapText="1"/>
    </xf>
    <xf numFmtId="2" fontId="13" fillId="6" borderId="1" xfId="0" applyNumberFormat="1" applyFont="1" applyFill="1" applyBorder="1" applyAlignment="1">
      <alignment horizontal="center" vertical="center" wrapText="1"/>
    </xf>
    <xf numFmtId="0" fontId="9" fillId="6" borderId="1" xfId="0" applyFont="1" applyFill="1" applyBorder="1"/>
    <xf numFmtId="4" fontId="13" fillId="0" borderId="23" xfId="0" applyNumberFormat="1" applyFont="1" applyBorder="1" applyAlignment="1">
      <alignment horizontal="center" vertical="center" wrapText="1"/>
    </xf>
    <xf numFmtId="3" fontId="26" fillId="0" borderId="18" xfId="0" applyNumberFormat="1" applyFont="1" applyBorder="1" applyAlignment="1">
      <alignment horizontal="center" vertical="center"/>
    </xf>
    <xf numFmtId="168" fontId="13" fillId="6" borderId="18" xfId="8" applyNumberFormat="1" applyFont="1" applyFill="1" applyBorder="1" applyAlignment="1">
      <alignment horizontal="center" vertical="top" wrapText="1"/>
    </xf>
    <xf numFmtId="3" fontId="26" fillId="0" borderId="20" xfId="0" applyNumberFormat="1" applyFont="1" applyBorder="1" applyAlignment="1">
      <alignment horizontal="center" vertical="center"/>
    </xf>
    <xf numFmtId="3" fontId="26" fillId="0" borderId="38" xfId="0" applyNumberFormat="1" applyFont="1" applyBorder="1" applyAlignment="1">
      <alignment horizontal="center" vertical="center"/>
    </xf>
    <xf numFmtId="3" fontId="26" fillId="0" borderId="35" xfId="0" applyNumberFormat="1" applyFont="1" applyBorder="1" applyAlignment="1">
      <alignment horizontal="center" vertical="center"/>
    </xf>
    <xf numFmtId="0" fontId="21" fillId="3" borderId="2" xfId="7" applyFont="1" applyFill="1" applyBorder="1" applyAlignment="1">
      <alignment horizontal="center" vertical="center"/>
    </xf>
    <xf numFmtId="0" fontId="21" fillId="3" borderId="1" xfId="7" applyFont="1" applyFill="1" applyBorder="1" applyAlignment="1">
      <alignment horizontal="center" vertical="center"/>
    </xf>
    <xf numFmtId="166" fontId="11" fillId="11" borderId="0" xfId="7" applyNumberFormat="1" applyFill="1" applyAlignment="1">
      <alignment horizontal="center" vertical="center"/>
    </xf>
    <xf numFmtId="2" fontId="24" fillId="8" borderId="0" xfId="0" applyNumberFormat="1" applyFont="1" applyFill="1" applyAlignment="1">
      <alignment horizontal="center" vertical="center"/>
    </xf>
    <xf numFmtId="3" fontId="26" fillId="0" borderId="37" xfId="0" quotePrefix="1" applyNumberFormat="1" applyFont="1" applyBorder="1" applyAlignment="1">
      <alignment horizontal="center" vertical="center"/>
    </xf>
    <xf numFmtId="4" fontId="13" fillId="0" borderId="29"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166" fontId="24" fillId="8" borderId="0" xfId="0" applyNumberFormat="1" applyFont="1" applyFill="1" applyAlignment="1">
      <alignment horizontal="center" vertical="center"/>
    </xf>
    <xf numFmtId="2" fontId="13" fillId="0" borderId="47" xfId="0" applyNumberFormat="1" applyFont="1" applyBorder="1" applyAlignment="1">
      <alignment horizontal="center" vertical="center"/>
    </xf>
    <xf numFmtId="2" fontId="13" fillId="0" borderId="30" xfId="0" applyNumberFormat="1" applyFont="1" applyBorder="1" applyAlignment="1">
      <alignment horizontal="center" vertical="center"/>
    </xf>
    <xf numFmtId="2" fontId="13" fillId="0" borderId="23" xfId="0" applyNumberFormat="1" applyFont="1" applyBorder="1" applyAlignment="1">
      <alignment horizontal="center" vertical="center"/>
    </xf>
    <xf numFmtId="0" fontId="30" fillId="5" borderId="15" xfId="7" applyFont="1" applyFill="1" applyBorder="1" applyAlignment="1">
      <alignment horizontal="left" vertical="center" wrapText="1"/>
    </xf>
    <xf numFmtId="0" fontId="30" fillId="5" borderId="13" xfId="7" applyFont="1" applyFill="1" applyBorder="1" applyAlignment="1">
      <alignment horizontal="left" vertical="center" wrapText="1"/>
    </xf>
    <xf numFmtId="0" fontId="30" fillId="5" borderId="14" xfId="7" applyFont="1" applyFill="1" applyBorder="1" applyAlignment="1">
      <alignment horizontal="left" vertical="center" wrapText="1"/>
    </xf>
    <xf numFmtId="3" fontId="26" fillId="0" borderId="37" xfId="0" applyNumberFormat="1" applyFont="1" applyBorder="1" applyAlignment="1">
      <alignment horizontal="center" vertical="center"/>
    </xf>
    <xf numFmtId="4" fontId="13" fillId="0" borderId="57" xfId="0" applyNumberFormat="1" applyFont="1" applyBorder="1" applyAlignment="1">
      <alignment horizontal="center" vertical="center" wrapText="1"/>
    </xf>
    <xf numFmtId="2" fontId="13" fillId="2" borderId="47" xfId="0" applyNumberFormat="1" applyFont="1" applyFill="1" applyBorder="1" applyAlignment="1">
      <alignment horizontal="center" vertical="center" wrapText="1"/>
    </xf>
    <xf numFmtId="2" fontId="13" fillId="2" borderId="23" xfId="0" applyNumberFormat="1" applyFont="1" applyFill="1" applyBorder="1" applyAlignment="1">
      <alignment horizontal="center" vertical="center" wrapText="1"/>
    </xf>
    <xf numFmtId="2" fontId="13" fillId="2" borderId="30" xfId="0" applyNumberFormat="1" applyFont="1" applyFill="1" applyBorder="1" applyAlignment="1">
      <alignment horizontal="center" vertical="center" wrapText="1"/>
    </xf>
    <xf numFmtId="0" fontId="21" fillId="3" borderId="48" xfId="7" applyFont="1" applyFill="1" applyBorder="1" applyAlignment="1">
      <alignment horizontal="center" vertical="center"/>
    </xf>
    <xf numFmtId="0" fontId="21" fillId="3" borderId="39" xfId="7" applyFont="1" applyFill="1" applyBorder="1" applyAlignment="1">
      <alignment horizontal="center" vertical="center"/>
    </xf>
    <xf numFmtId="0" fontId="20" fillId="6" borderId="19" xfId="0" applyFont="1" applyFill="1" applyBorder="1" applyAlignment="1">
      <alignment horizontal="center" vertical="center"/>
    </xf>
    <xf numFmtId="0" fontId="20" fillId="6" borderId="40" xfId="0" applyFont="1" applyFill="1" applyBorder="1" applyAlignment="1">
      <alignment horizontal="center" vertical="center"/>
    </xf>
    <xf numFmtId="165" fontId="13" fillId="6" borderId="3" xfId="0" applyNumberFormat="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9" fillId="5" borderId="15" xfId="7" applyFont="1" applyFill="1" applyBorder="1" applyAlignment="1">
      <alignment horizontal="left" vertical="center" wrapText="1"/>
    </xf>
    <xf numFmtId="0" fontId="19" fillId="5" borderId="49" xfId="7" applyFont="1" applyFill="1" applyBorder="1" applyAlignment="1">
      <alignment horizontal="left" vertical="center" wrapText="1"/>
    </xf>
    <xf numFmtId="0" fontId="19" fillId="5" borderId="13" xfId="7" applyFont="1" applyFill="1" applyBorder="1" applyAlignment="1">
      <alignment horizontal="left" vertical="center" wrapText="1"/>
    </xf>
    <xf numFmtId="2" fontId="13" fillId="0" borderId="23" xfId="0" applyNumberFormat="1" applyFont="1" applyBorder="1" applyAlignment="1">
      <alignment horizontal="center" vertical="center" wrapText="1"/>
    </xf>
    <xf numFmtId="2" fontId="13" fillId="0" borderId="30" xfId="0" applyNumberFormat="1" applyFont="1" applyBorder="1" applyAlignment="1">
      <alignment horizontal="center" vertical="center" wrapText="1"/>
    </xf>
    <xf numFmtId="0" fontId="19" fillId="5" borderId="39" xfId="7" applyFont="1" applyFill="1" applyBorder="1" applyAlignment="1">
      <alignment horizontal="left" vertical="center" wrapText="1"/>
    </xf>
    <xf numFmtId="0" fontId="19" fillId="5" borderId="14" xfId="7" applyFont="1" applyFill="1" applyBorder="1" applyAlignment="1">
      <alignment horizontal="left" vertical="center" wrapText="1"/>
    </xf>
    <xf numFmtId="2" fontId="13" fillId="0" borderId="47" xfId="0" applyNumberFormat="1" applyFont="1" applyBorder="1" applyAlignment="1">
      <alignment horizontal="center" vertical="center" wrapText="1"/>
    </xf>
    <xf numFmtId="0" fontId="20" fillId="10" borderId="61" xfId="7" applyFont="1" applyFill="1" applyBorder="1" applyAlignment="1">
      <alignment horizontal="right" vertical="center"/>
    </xf>
    <xf numFmtId="0" fontId="20" fillId="10" borderId="54" xfId="7" applyFont="1" applyFill="1" applyBorder="1" applyAlignment="1">
      <alignment horizontal="right" vertical="center"/>
    </xf>
    <xf numFmtId="0" fontId="20" fillId="10" borderId="30" xfId="7" applyFont="1" applyFill="1" applyBorder="1" applyAlignment="1">
      <alignment horizontal="right" vertical="center"/>
    </xf>
    <xf numFmtId="165" fontId="13" fillId="6" borderId="58" xfId="0" applyNumberFormat="1" applyFont="1" applyFill="1" applyBorder="1" applyAlignment="1">
      <alignment horizontal="center" vertical="center" wrapText="1"/>
    </xf>
    <xf numFmtId="165" fontId="13" fillId="6" borderId="50" xfId="0" applyNumberFormat="1" applyFont="1" applyFill="1" applyBorder="1" applyAlignment="1">
      <alignment horizontal="center" vertical="center" wrapText="1"/>
    </xf>
    <xf numFmtId="165" fontId="13" fillId="6" borderId="45" xfId="0" applyNumberFormat="1" applyFont="1" applyFill="1" applyBorder="1" applyAlignment="1">
      <alignment horizontal="center" vertical="center" wrapText="1"/>
    </xf>
    <xf numFmtId="165" fontId="13" fillId="6" borderId="34" xfId="0" applyNumberFormat="1" applyFont="1" applyFill="1" applyBorder="1" applyAlignment="1">
      <alignment horizontal="center" vertical="center" wrapText="1"/>
    </xf>
    <xf numFmtId="165" fontId="13" fillId="6" borderId="26" xfId="0" applyNumberFormat="1" applyFont="1" applyFill="1" applyBorder="1" applyAlignment="1">
      <alignment horizontal="center" vertical="center" wrapText="1"/>
    </xf>
    <xf numFmtId="2" fontId="13" fillId="6" borderId="47" xfId="0" applyNumberFormat="1" applyFont="1" applyFill="1" applyBorder="1" applyAlignment="1">
      <alignment horizontal="center" vertical="center" wrapText="1"/>
    </xf>
    <xf numFmtId="2" fontId="13" fillId="6" borderId="30" xfId="0" applyNumberFormat="1" applyFont="1" applyFill="1" applyBorder="1" applyAlignment="1">
      <alignment horizontal="center" vertical="center" wrapText="1"/>
    </xf>
    <xf numFmtId="168" fontId="13" fillId="6" borderId="33" xfId="8" applyNumberFormat="1" applyFont="1" applyFill="1" applyBorder="1" applyAlignment="1">
      <alignment horizontal="center" vertical="top" wrapText="1"/>
    </xf>
    <xf numFmtId="168" fontId="13" fillId="6" borderId="16" xfId="8" applyNumberFormat="1" applyFont="1" applyFill="1" applyBorder="1" applyAlignment="1">
      <alignment horizontal="center" vertical="top" wrapText="1"/>
    </xf>
    <xf numFmtId="0" fontId="13" fillId="0" borderId="47" xfId="0" applyFont="1" applyBorder="1" applyAlignment="1">
      <alignment horizontal="center" vertical="center"/>
    </xf>
    <xf numFmtId="0" fontId="13" fillId="0" borderId="23" xfId="0" applyFont="1" applyBorder="1" applyAlignment="1">
      <alignment horizontal="center" vertical="center"/>
    </xf>
    <xf numFmtId="0" fontId="13" fillId="0" borderId="30" xfId="0" applyFont="1" applyBorder="1" applyAlignment="1">
      <alignment horizontal="center" vertical="center"/>
    </xf>
    <xf numFmtId="2" fontId="13" fillId="0" borderId="10" xfId="0" applyNumberFormat="1" applyFont="1" applyBorder="1" applyAlignment="1">
      <alignment horizontal="center" vertical="center"/>
    </xf>
    <xf numFmtId="2" fontId="13" fillId="0" borderId="7" xfId="0" applyNumberFormat="1" applyFont="1" applyBorder="1" applyAlignment="1">
      <alignment horizontal="center" vertical="center"/>
    </xf>
    <xf numFmtId="0" fontId="19" fillId="5" borderId="51" xfId="7" applyFont="1" applyFill="1" applyBorder="1" applyAlignment="1">
      <alignment horizontal="left" vertical="center" wrapText="1"/>
    </xf>
    <xf numFmtId="0" fontId="19" fillId="5" borderId="20" xfId="7" applyFont="1" applyFill="1" applyBorder="1" applyAlignment="1">
      <alignment horizontal="left" vertical="center" wrapText="1"/>
    </xf>
    <xf numFmtId="165" fontId="25" fillId="0" borderId="34" xfId="0" applyNumberFormat="1" applyFont="1" applyBorder="1" applyAlignment="1">
      <alignment horizontal="left" wrapText="1"/>
    </xf>
    <xf numFmtId="165" fontId="25" fillId="0" borderId="9" xfId="0" applyNumberFormat="1" applyFont="1" applyBorder="1" applyAlignment="1">
      <alignment horizontal="left" wrapText="1"/>
    </xf>
    <xf numFmtId="165" fontId="25" fillId="0" borderId="45" xfId="0" applyNumberFormat="1" applyFont="1" applyBorder="1" applyAlignment="1">
      <alignment horizontal="left"/>
    </xf>
    <xf numFmtId="165" fontId="25" fillId="0" borderId="31" xfId="0" applyNumberFormat="1" applyFont="1" applyBorder="1" applyAlignment="1">
      <alignment horizontal="left"/>
    </xf>
    <xf numFmtId="165" fontId="13" fillId="6" borderId="23" xfId="0" applyNumberFormat="1" applyFont="1" applyFill="1" applyBorder="1" applyAlignment="1">
      <alignment horizontal="center" vertical="center" wrapText="1"/>
    </xf>
    <xf numFmtId="0" fontId="9" fillId="6" borderId="30" xfId="0" applyFont="1" applyFill="1" applyBorder="1"/>
    <xf numFmtId="2" fontId="13" fillId="6" borderId="36" xfId="0" applyNumberFormat="1" applyFont="1" applyFill="1" applyBorder="1" applyAlignment="1">
      <alignment horizontal="center" vertical="center" wrapText="1"/>
    </xf>
    <xf numFmtId="2" fontId="13" fillId="6" borderId="22" xfId="0" applyNumberFormat="1" applyFont="1" applyFill="1" applyBorder="1" applyAlignment="1">
      <alignment horizontal="center" vertical="center" wrapText="1"/>
    </xf>
    <xf numFmtId="165" fontId="13" fillId="6" borderId="10" xfId="0" applyNumberFormat="1" applyFont="1" applyFill="1" applyBorder="1" applyAlignment="1">
      <alignment horizontal="center" vertical="center" wrapText="1"/>
    </xf>
    <xf numFmtId="165" fontId="13" fillId="6" borderId="5" xfId="0" applyNumberFormat="1"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30" xfId="0" applyFont="1" applyFill="1" applyBorder="1" applyAlignment="1">
      <alignment horizontal="center" vertical="center" wrapText="1"/>
    </xf>
    <xf numFmtId="0" fontId="20" fillId="6" borderId="46" xfId="0" applyFont="1" applyFill="1" applyBorder="1" applyAlignment="1">
      <alignment horizontal="center" vertical="center"/>
    </xf>
    <xf numFmtId="165" fontId="13" fillId="6" borderId="42" xfId="0" applyNumberFormat="1" applyFont="1" applyFill="1" applyBorder="1" applyAlignment="1">
      <alignment horizontal="center" vertical="center"/>
    </xf>
    <xf numFmtId="165" fontId="13" fillId="6" borderId="28" xfId="0" applyNumberFormat="1" applyFont="1" applyFill="1" applyBorder="1" applyAlignment="1">
      <alignment horizontal="center" vertical="center"/>
    </xf>
    <xf numFmtId="2" fontId="13" fillId="6" borderId="23" xfId="0" applyNumberFormat="1" applyFont="1" applyFill="1" applyBorder="1" applyAlignment="1">
      <alignment horizontal="center" vertical="center" wrapText="1"/>
    </xf>
    <xf numFmtId="167" fontId="20" fillId="10" borderId="63" xfId="7" applyNumberFormat="1" applyFont="1" applyFill="1" applyBorder="1" applyAlignment="1">
      <alignment horizontal="center" vertical="center"/>
    </xf>
    <xf numFmtId="167" fontId="20" fillId="10" borderId="66" xfId="7" applyNumberFormat="1" applyFont="1" applyFill="1" applyBorder="1" applyAlignment="1">
      <alignment horizontal="center" vertical="center"/>
    </xf>
    <xf numFmtId="167" fontId="20" fillId="10" borderId="56" xfId="7" applyNumberFormat="1" applyFont="1" applyFill="1" applyBorder="1" applyAlignment="1">
      <alignment horizontal="center" vertical="center"/>
    </xf>
    <xf numFmtId="167" fontId="20" fillId="10" borderId="59" xfId="7" applyNumberFormat="1" applyFont="1" applyFill="1" applyBorder="1" applyAlignment="1">
      <alignment horizontal="center" vertical="center"/>
    </xf>
    <xf numFmtId="4" fontId="20" fillId="10" borderId="65" xfId="7" applyNumberFormat="1" applyFont="1" applyFill="1" applyBorder="1" applyAlignment="1">
      <alignment horizontal="center" vertical="center"/>
    </xf>
    <xf numFmtId="4" fontId="20" fillId="10" borderId="67" xfId="7" applyNumberFormat="1" applyFont="1" applyFill="1" applyBorder="1" applyAlignment="1">
      <alignment horizontal="center" vertical="center"/>
    </xf>
    <xf numFmtId="168" fontId="13" fillId="6" borderId="33" xfId="8" applyNumberFormat="1" applyFont="1" applyFill="1" applyBorder="1" applyAlignment="1">
      <alignment horizontal="center" wrapText="1"/>
    </xf>
    <xf numFmtId="168" fontId="26" fillId="0" borderId="55" xfId="8" applyNumberFormat="1" applyFont="1" applyBorder="1" applyAlignment="1">
      <alignment horizontal="center" vertical="center" wrapText="1"/>
    </xf>
    <xf numFmtId="168" fontId="26" fillId="0" borderId="17" xfId="8" applyNumberFormat="1" applyFont="1" applyBorder="1" applyAlignment="1">
      <alignment horizontal="center" vertical="center" wrapText="1"/>
    </xf>
    <xf numFmtId="0" fontId="21" fillId="3" borderId="15" xfId="7" applyFont="1" applyFill="1" applyBorder="1" applyAlignment="1">
      <alignment horizontal="center" vertical="center"/>
    </xf>
    <xf numFmtId="0" fontId="21" fillId="3" borderId="13" xfId="7" applyFont="1" applyFill="1" applyBorder="1" applyAlignment="1">
      <alignment horizontal="center" vertical="center"/>
    </xf>
    <xf numFmtId="0" fontId="21" fillId="3" borderId="14" xfId="7" applyFont="1" applyFill="1" applyBorder="1" applyAlignment="1">
      <alignment horizontal="center" vertical="center"/>
    </xf>
    <xf numFmtId="0" fontId="21" fillId="3" borderId="51" xfId="7" applyFont="1" applyFill="1" applyBorder="1" applyAlignment="1">
      <alignment horizontal="center" vertical="center"/>
    </xf>
    <xf numFmtId="0" fontId="21" fillId="3" borderId="49" xfId="7" applyFont="1" applyFill="1" applyBorder="1" applyAlignment="1">
      <alignment horizontal="center" vertical="center"/>
    </xf>
    <xf numFmtId="0" fontId="21" fillId="3" borderId="20" xfId="7" applyFont="1" applyFill="1" applyBorder="1" applyAlignment="1">
      <alignment horizontal="center" vertical="center"/>
    </xf>
    <xf numFmtId="169" fontId="13" fillId="0" borderId="7" xfId="0" applyNumberFormat="1" applyFont="1" applyBorder="1" applyAlignment="1">
      <alignment horizontal="center" vertical="center"/>
    </xf>
    <xf numFmtId="169" fontId="13" fillId="0" borderId="10" xfId="0" applyNumberFormat="1" applyFont="1" applyBorder="1" applyAlignment="1">
      <alignment horizontal="center" vertical="center"/>
    </xf>
    <xf numFmtId="165" fontId="13" fillId="2" borderId="47" xfId="0" applyNumberFormat="1" applyFont="1" applyFill="1" applyBorder="1" applyAlignment="1">
      <alignment horizontal="center" vertical="center"/>
    </xf>
    <xf numFmtId="165" fontId="13" fillId="2" borderId="23" xfId="0" applyNumberFormat="1" applyFont="1" applyFill="1" applyBorder="1" applyAlignment="1">
      <alignment horizontal="center" vertical="center"/>
    </xf>
    <xf numFmtId="169" fontId="13" fillId="0" borderId="47" xfId="0" applyNumberFormat="1" applyFont="1" applyBorder="1" applyAlignment="1">
      <alignment horizontal="center" vertical="center"/>
    </xf>
    <xf numFmtId="169" fontId="13" fillId="0" borderId="23" xfId="0" applyNumberFormat="1" applyFont="1" applyBorder="1" applyAlignment="1">
      <alignment horizontal="center" vertical="center"/>
    </xf>
    <xf numFmtId="169" fontId="13" fillId="0" borderId="30" xfId="0" applyNumberFormat="1" applyFont="1" applyBorder="1" applyAlignment="1">
      <alignment horizontal="center"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2" xfId="0" applyFont="1" applyBorder="1" applyAlignment="1">
      <alignment horizontal="center" vertical="center" wrapText="1"/>
    </xf>
    <xf numFmtId="168" fontId="26" fillId="0" borderId="33" xfId="8" applyNumberFormat="1" applyFont="1" applyBorder="1" applyAlignment="1">
      <alignment horizontal="center" vertical="center" wrapText="1"/>
    </xf>
    <xf numFmtId="165"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wrapText="1"/>
    </xf>
    <xf numFmtId="168" fontId="26" fillId="0" borderId="16" xfId="8"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21" xfId="0" applyFont="1" applyBorder="1" applyAlignment="1">
      <alignment horizontal="center" vertical="center" wrapText="1"/>
    </xf>
    <xf numFmtId="0" fontId="26" fillId="0" borderId="47" xfId="7" applyFont="1" applyBorder="1" applyAlignment="1">
      <alignment horizontal="center" vertical="center"/>
    </xf>
    <xf numFmtId="0" fontId="26" fillId="0" borderId="23" xfId="7" applyFont="1" applyBorder="1" applyAlignment="1">
      <alignment horizontal="center" vertical="center"/>
    </xf>
    <xf numFmtId="0" fontId="26" fillId="0" borderId="30" xfId="7" applyFont="1" applyBorder="1" applyAlignment="1">
      <alignment horizontal="center" vertical="center"/>
    </xf>
    <xf numFmtId="0" fontId="30" fillId="5" borderId="15" xfId="7" applyFont="1" applyFill="1" applyBorder="1" applyAlignment="1">
      <alignment horizontal="left" vertical="center"/>
    </xf>
    <xf numFmtId="0" fontId="30" fillId="5" borderId="13" xfId="7" applyFont="1" applyFill="1" applyBorder="1" applyAlignment="1">
      <alignment horizontal="left" vertical="center"/>
    </xf>
    <xf numFmtId="0" fontId="30" fillId="5" borderId="14" xfId="7" applyFont="1" applyFill="1" applyBorder="1" applyAlignment="1">
      <alignment horizontal="left" vertical="center"/>
    </xf>
    <xf numFmtId="165" fontId="13" fillId="2" borderId="3" xfId="0" applyNumberFormat="1" applyFont="1" applyFill="1" applyBorder="1" applyAlignment="1">
      <alignment horizontal="center" vertical="center"/>
    </xf>
    <xf numFmtId="165" fontId="13" fillId="2" borderId="1" xfId="0" applyNumberFormat="1" applyFont="1" applyFill="1" applyBorder="1" applyAlignment="1">
      <alignment horizontal="center" vertical="center"/>
    </xf>
    <xf numFmtId="165" fontId="13" fillId="2" borderId="5" xfId="0" applyNumberFormat="1" applyFont="1" applyFill="1" applyBorder="1" applyAlignment="1">
      <alignment horizontal="center" vertical="center"/>
    </xf>
    <xf numFmtId="165" fontId="13" fillId="0" borderId="47" xfId="0" applyNumberFormat="1" applyFont="1" applyBorder="1" applyAlignment="1">
      <alignment horizontal="center" vertical="center"/>
    </xf>
    <xf numFmtId="165" fontId="13" fillId="0" borderId="10" xfId="0" applyNumberFormat="1" applyFont="1" applyBorder="1" applyAlignment="1">
      <alignment horizontal="center" vertical="center"/>
    </xf>
    <xf numFmtId="165" fontId="13" fillId="0" borderId="23" xfId="0" applyNumberFormat="1" applyFont="1" applyBorder="1" applyAlignment="1">
      <alignment horizontal="center" vertical="center"/>
    </xf>
    <xf numFmtId="165" fontId="13" fillId="0" borderId="30" xfId="0" applyNumberFormat="1" applyFont="1" applyBorder="1" applyAlignment="1">
      <alignment horizontal="center" vertical="center"/>
    </xf>
    <xf numFmtId="165" fontId="13" fillId="0" borderId="7" xfId="0" applyNumberFormat="1" applyFont="1" applyBorder="1" applyAlignment="1">
      <alignment horizontal="center" vertical="center"/>
    </xf>
    <xf numFmtId="2" fontId="13" fillId="2" borderId="47" xfId="0" applyNumberFormat="1" applyFont="1" applyFill="1" applyBorder="1" applyAlignment="1">
      <alignment horizontal="center" vertical="center"/>
    </xf>
    <xf numFmtId="2" fontId="13" fillId="2" borderId="23"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169" fontId="13" fillId="0" borderId="1" xfId="0" applyNumberFormat="1" applyFont="1" applyBorder="1" applyAlignment="1">
      <alignment horizontal="center" vertical="center"/>
    </xf>
    <xf numFmtId="165" fontId="13" fillId="2" borderId="10" xfId="0" applyNumberFormat="1" applyFont="1" applyFill="1" applyBorder="1" applyAlignment="1">
      <alignment horizontal="center" vertical="center"/>
    </xf>
    <xf numFmtId="168" fontId="26" fillId="0" borderId="32" xfId="8" applyNumberFormat="1" applyFont="1" applyBorder="1" applyAlignment="1">
      <alignment horizontal="center" vertical="center" wrapText="1"/>
    </xf>
  </cellXfs>
  <cellStyles count="21">
    <cellStyle name="_x0007_" xfId="1"/>
    <cellStyle name="_ET_STYLE_NoName_00_" xfId="2"/>
    <cellStyle name="_x0007__Kentatsu_Line-up_2011_12.10.10" xfId="3"/>
    <cellStyle name="Гиперссылка" xfId="4" builtinId="8"/>
    <cellStyle name="Обычный" xfId="0" builtinId="0"/>
    <cellStyle name="Обычный 2" xfId="5"/>
    <cellStyle name="Обычный 2 2" xfId="16"/>
    <cellStyle name="Обычный 2 3" xfId="17"/>
    <cellStyle name="Обычный 3" xfId="6"/>
    <cellStyle name="Обычный 4" xfId="14"/>
    <cellStyle name="Обычный 5" xfId="15"/>
    <cellStyle name="Обычный 5 2" xfId="19"/>
    <cellStyle name="Обычный_Lessar_fancoil_27.06.08" xfId="7"/>
    <cellStyle name="Процентный" xfId="20" builtinId="5"/>
    <cellStyle name="Процентный 2" xfId="13"/>
    <cellStyle name="Финансовый" xfId="8" builtinId="3"/>
    <cellStyle name="Финансовый 2" xfId="11"/>
    <cellStyle name="Финансовый 2 2" xfId="18"/>
    <cellStyle name="常规 10" xfId="12"/>
    <cellStyle name="常规 2" xfId="9"/>
    <cellStyle name="常规_欧洲产品型谱-Glory&amp;Portable&amp;Dehumidifier" xfId="1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2.png"/><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oneCellAnchor>
    <xdr:from>
      <xdr:col>11</xdr:col>
      <xdr:colOff>85726</xdr:colOff>
      <xdr:row>137</xdr:row>
      <xdr:rowOff>171450</xdr:rowOff>
    </xdr:from>
    <xdr:ext cx="821531" cy="657225"/>
    <xdr:pic>
      <xdr:nvPicPr>
        <xdr:cNvPr id="4" name="Рисунок 14" descr="Гарантия 3 года.jpg">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705976" y="7778750"/>
          <a:ext cx="821531"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202792</xdr:colOff>
      <xdr:row>52</xdr:row>
      <xdr:rowOff>302614</xdr:rowOff>
    </xdr:from>
    <xdr:ext cx="1854608" cy="836508"/>
    <xdr:pic>
      <xdr:nvPicPr>
        <xdr:cNvPr id="6" name="Рисунок 5">
          <a:extLst>
            <a:ext uri="{FF2B5EF4-FFF2-40B4-BE49-F238E27FC236}">
              <a16:creationId xmlns="" xmlns:a16="http://schemas.microsoft.com/office/drawing/2014/main" id="{00000000-0008-0000-0C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9823042" y="20000314"/>
          <a:ext cx="1854608" cy="836508"/>
        </a:xfrm>
        <a:prstGeom prst="rect">
          <a:avLst/>
        </a:prstGeom>
      </xdr:spPr>
    </xdr:pic>
    <xdr:clientData/>
  </xdr:oneCellAnchor>
  <xdr:oneCellAnchor>
    <xdr:from>
      <xdr:col>11</xdr:col>
      <xdr:colOff>2143125</xdr:colOff>
      <xdr:row>52</xdr:row>
      <xdr:rowOff>361950</xdr:rowOff>
    </xdr:from>
    <xdr:ext cx="835350" cy="651782"/>
    <xdr:pic>
      <xdr:nvPicPr>
        <xdr:cNvPr id="7" name="Рисунок 11" descr="Гарантия 5 лет.jpg">
          <a:extLst>
            <a:ext uri="{FF2B5EF4-FFF2-40B4-BE49-F238E27FC236}">
              <a16:creationId xmlns="" xmlns:a16="http://schemas.microsoft.com/office/drawing/2014/main" id="{00000000-0008-0000-0C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4154150" y="17459325"/>
          <a:ext cx="835350" cy="65178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76202</xdr:colOff>
      <xdr:row>127</xdr:row>
      <xdr:rowOff>0</xdr:rowOff>
    </xdr:from>
    <xdr:ext cx="904008" cy="685800"/>
    <xdr:pic>
      <xdr:nvPicPr>
        <xdr:cNvPr id="11" name="Рисунок 14" descr="Гарантия 3 года.jpg">
          <a:extLst>
            <a:ext uri="{FF2B5EF4-FFF2-40B4-BE49-F238E27FC236}">
              <a16:creationId xmlns="" xmlns:a16="http://schemas.microsoft.com/office/drawing/2014/main" id="{00000000-0008-0000-0C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9696452" y="8788400"/>
          <a:ext cx="904008" cy="685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85725</xdr:colOff>
      <xdr:row>156</xdr:row>
      <xdr:rowOff>38100</xdr:rowOff>
    </xdr:from>
    <xdr:ext cx="876300" cy="708025"/>
    <xdr:pic>
      <xdr:nvPicPr>
        <xdr:cNvPr id="12" name="Рисунок 11">
          <a:extLst>
            <a:ext uri="{FF2B5EF4-FFF2-40B4-BE49-F238E27FC236}">
              <a16:creationId xmlns="" xmlns:a16="http://schemas.microsoft.com/office/drawing/2014/main" id="{00000000-0008-0000-0C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9705975" y="26866850"/>
          <a:ext cx="876300" cy="708025"/>
        </a:xfrm>
        <a:prstGeom prst="rect">
          <a:avLst/>
        </a:prstGeom>
      </xdr:spPr>
    </xdr:pic>
    <xdr:clientData/>
  </xdr:oneCellAnchor>
  <xdr:oneCellAnchor>
    <xdr:from>
      <xdr:col>11</xdr:col>
      <xdr:colOff>85725</xdr:colOff>
      <xdr:row>83</xdr:row>
      <xdr:rowOff>0</xdr:rowOff>
    </xdr:from>
    <xdr:ext cx="914398" cy="742949"/>
    <xdr:pic>
      <xdr:nvPicPr>
        <xdr:cNvPr id="13" name="Рисунок 16" descr="Гарантия на компрессор.jpg">
          <a:extLst>
            <a:ext uri="{FF2B5EF4-FFF2-40B4-BE49-F238E27FC236}">
              <a16:creationId xmlns="" xmlns:a16="http://schemas.microsoft.com/office/drawing/2014/main" id="{00000000-0008-0000-0C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9705975" y="22066250"/>
          <a:ext cx="914398" cy="7429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57150</xdr:colOff>
      <xdr:row>92</xdr:row>
      <xdr:rowOff>152400</xdr:rowOff>
    </xdr:from>
    <xdr:ext cx="821531" cy="657225"/>
    <xdr:pic>
      <xdr:nvPicPr>
        <xdr:cNvPr id="14" name="Рисунок 14" descr="Гарантия 3 года.jpg">
          <a:extLst>
            <a:ext uri="{FF2B5EF4-FFF2-40B4-BE49-F238E27FC236}">
              <a16:creationId xmlns=""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677400" y="23964900"/>
          <a:ext cx="821531"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28575</xdr:colOff>
      <xdr:row>149</xdr:row>
      <xdr:rowOff>666750</xdr:rowOff>
    </xdr:from>
    <xdr:ext cx="876300" cy="714375"/>
    <xdr:pic>
      <xdr:nvPicPr>
        <xdr:cNvPr id="15" name="Рисунок 14">
          <a:extLst>
            <a:ext uri="{FF2B5EF4-FFF2-40B4-BE49-F238E27FC236}">
              <a16:creationId xmlns="" xmlns:a16="http://schemas.microsoft.com/office/drawing/2014/main" id="{00000000-0008-0000-0C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2039600" y="40100250"/>
          <a:ext cx="876300" cy="714375"/>
        </a:xfrm>
        <a:prstGeom prst="rect">
          <a:avLst/>
        </a:prstGeom>
      </xdr:spPr>
    </xdr:pic>
    <xdr:clientData/>
  </xdr:oneCellAnchor>
  <xdr:oneCellAnchor>
    <xdr:from>
      <xdr:col>11</xdr:col>
      <xdr:colOff>123825</xdr:colOff>
      <xdr:row>109</xdr:row>
      <xdr:rowOff>276225</xdr:rowOff>
    </xdr:from>
    <xdr:ext cx="821531" cy="657225"/>
    <xdr:pic>
      <xdr:nvPicPr>
        <xdr:cNvPr id="16" name="Рисунок 14" descr="Гарантия 3 года.jpg">
          <a:extLst>
            <a:ext uri="{FF2B5EF4-FFF2-40B4-BE49-F238E27FC236}">
              <a16:creationId xmlns=""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34850" y="40576500"/>
          <a:ext cx="821531"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190500</xdr:colOff>
      <xdr:row>119</xdr:row>
      <xdr:rowOff>66675</xdr:rowOff>
    </xdr:from>
    <xdr:ext cx="821531" cy="657225"/>
    <xdr:pic>
      <xdr:nvPicPr>
        <xdr:cNvPr id="17" name="Рисунок 14" descr="Гарантия 3 года.jpg">
          <a:extLst>
            <a:ext uri="{FF2B5EF4-FFF2-40B4-BE49-F238E27FC236}">
              <a16:creationId xmlns="" xmlns:a16="http://schemas.microsoft.com/office/drawing/2014/main" id="{00000000-0008-0000-0C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810750" y="30705425"/>
          <a:ext cx="821531"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76200</xdr:colOff>
      <xdr:row>152</xdr:row>
      <xdr:rowOff>619125</xdr:rowOff>
    </xdr:from>
    <xdr:ext cx="876300" cy="714375"/>
    <xdr:pic>
      <xdr:nvPicPr>
        <xdr:cNvPr id="25" name="Рисунок 24">
          <a:extLst>
            <a:ext uri="{FF2B5EF4-FFF2-40B4-BE49-F238E27FC236}">
              <a16:creationId xmlns="" xmlns:a16="http://schemas.microsoft.com/office/drawing/2014/main" id="{00000000-0008-0000-0C00-00001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5668625" y="60759975"/>
          <a:ext cx="876300" cy="714375"/>
        </a:xfrm>
        <a:prstGeom prst="rect">
          <a:avLst/>
        </a:prstGeom>
      </xdr:spPr>
    </xdr:pic>
    <xdr:clientData/>
  </xdr:oneCellAnchor>
  <xdr:oneCellAnchor>
    <xdr:from>
      <xdr:col>11</xdr:col>
      <xdr:colOff>1019175</xdr:colOff>
      <xdr:row>152</xdr:row>
      <xdr:rowOff>304800</xdr:rowOff>
    </xdr:from>
    <xdr:ext cx="1322287" cy="1105377"/>
    <xdr:pic>
      <xdr:nvPicPr>
        <xdr:cNvPr id="26" name="Рисунок 25">
          <a:extLst>
            <a:ext uri="{FF2B5EF4-FFF2-40B4-BE49-F238E27FC236}">
              <a16:creationId xmlns="" xmlns:a16="http://schemas.microsoft.com/office/drawing/2014/main" id="{00000000-0008-0000-0C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10258425" y="26352500"/>
          <a:ext cx="1322287" cy="1105377"/>
        </a:xfrm>
        <a:prstGeom prst="rect">
          <a:avLst/>
        </a:prstGeom>
      </xdr:spPr>
    </xdr:pic>
    <xdr:clientData/>
  </xdr:oneCellAnchor>
  <xdr:oneCellAnchor>
    <xdr:from>
      <xdr:col>11</xdr:col>
      <xdr:colOff>95250</xdr:colOff>
      <xdr:row>159</xdr:row>
      <xdr:rowOff>609600</xdr:rowOff>
    </xdr:from>
    <xdr:ext cx="876300" cy="714375"/>
    <xdr:pic>
      <xdr:nvPicPr>
        <xdr:cNvPr id="27" name="Рисунок 26">
          <a:extLst>
            <a:ext uri="{FF2B5EF4-FFF2-40B4-BE49-F238E27FC236}">
              <a16:creationId xmlns="" xmlns:a16="http://schemas.microsoft.com/office/drawing/2014/main" id="{00000000-0008-0000-0C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9715500" y="27463750"/>
          <a:ext cx="876300" cy="714375"/>
        </a:xfrm>
        <a:prstGeom prst="rect">
          <a:avLst/>
        </a:prstGeom>
      </xdr:spPr>
    </xdr:pic>
    <xdr:clientData/>
  </xdr:oneCellAnchor>
  <xdr:oneCellAnchor>
    <xdr:from>
      <xdr:col>11</xdr:col>
      <xdr:colOff>1095375</xdr:colOff>
      <xdr:row>159</xdr:row>
      <xdr:rowOff>66675</xdr:rowOff>
    </xdr:from>
    <xdr:ext cx="1322287" cy="1098575"/>
    <xdr:pic>
      <xdr:nvPicPr>
        <xdr:cNvPr id="28" name="Рисунок 27">
          <a:extLst>
            <a:ext uri="{FF2B5EF4-FFF2-40B4-BE49-F238E27FC236}">
              <a16:creationId xmlns="" xmlns:a16="http://schemas.microsoft.com/office/drawing/2014/main" id="{00000000-0008-0000-0C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12858750" y="60864750"/>
          <a:ext cx="1322287" cy="1098575"/>
        </a:xfrm>
        <a:prstGeom prst="rect">
          <a:avLst/>
        </a:prstGeom>
      </xdr:spPr>
    </xdr:pic>
    <xdr:clientData/>
  </xdr:oneCellAnchor>
  <xdr:oneCellAnchor>
    <xdr:from>
      <xdr:col>11</xdr:col>
      <xdr:colOff>2114551</xdr:colOff>
      <xdr:row>19</xdr:row>
      <xdr:rowOff>9525</xdr:rowOff>
    </xdr:from>
    <xdr:ext cx="847724" cy="678179"/>
    <xdr:pic>
      <xdr:nvPicPr>
        <xdr:cNvPr id="29" name="Рисунок 14" descr="Гарантия 3 года.jpg">
          <a:extLst>
            <a:ext uri="{FF2B5EF4-FFF2-40B4-BE49-F238E27FC236}">
              <a16:creationId xmlns=""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125576" y="5334000"/>
          <a:ext cx="847724" cy="6781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2105025</xdr:colOff>
      <xdr:row>8</xdr:row>
      <xdr:rowOff>104775</xdr:rowOff>
    </xdr:from>
    <xdr:ext cx="847724" cy="678179"/>
    <xdr:pic>
      <xdr:nvPicPr>
        <xdr:cNvPr id="34" name="Рисунок 14" descr="Гарантия 3 года.jpg">
          <a:extLst>
            <a:ext uri="{FF2B5EF4-FFF2-40B4-BE49-F238E27FC236}">
              <a16:creationId xmlns="" xmlns:a16="http://schemas.microsoft.com/office/drawing/2014/main" id="{00000000-0008-0000-0C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116050" y="2200275"/>
          <a:ext cx="847724" cy="6781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80963</xdr:colOff>
      <xdr:row>100</xdr:row>
      <xdr:rowOff>47626</xdr:rowOff>
    </xdr:from>
    <xdr:ext cx="864616" cy="704850"/>
    <xdr:pic>
      <xdr:nvPicPr>
        <xdr:cNvPr id="38" name="Рисунок 37">
          <a:extLst>
            <a:ext uri="{FF2B5EF4-FFF2-40B4-BE49-F238E27FC236}">
              <a16:creationId xmlns="" xmlns:a16="http://schemas.microsoft.com/office/drawing/2014/main" id="{00000000-0008-0000-0C00-00002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5673388" y="31613476"/>
          <a:ext cx="864616" cy="704850"/>
        </a:xfrm>
        <a:prstGeom prst="rect">
          <a:avLst/>
        </a:prstGeom>
      </xdr:spPr>
    </xdr:pic>
    <xdr:clientData/>
  </xdr:oneCellAnchor>
  <xdr:oneCellAnchor>
    <xdr:from>
      <xdr:col>11</xdr:col>
      <xdr:colOff>85726</xdr:colOff>
      <xdr:row>142</xdr:row>
      <xdr:rowOff>171450</xdr:rowOff>
    </xdr:from>
    <xdr:ext cx="821531" cy="657225"/>
    <xdr:pic>
      <xdr:nvPicPr>
        <xdr:cNvPr id="40" name="Рисунок 14" descr="Гарантия 3 года.jpg">
          <a:extLst>
            <a:ext uri="{FF2B5EF4-FFF2-40B4-BE49-F238E27FC236}">
              <a16:creationId xmlns="" xmlns:a16="http://schemas.microsoft.com/office/drawing/2014/main" id="{00000000-0008-0000-0C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705976" y="13493750"/>
          <a:ext cx="821531"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1000125</xdr:colOff>
      <xdr:row>141</xdr:row>
      <xdr:rowOff>657225</xdr:rowOff>
    </xdr:from>
    <xdr:ext cx="1701800" cy="1397024"/>
    <xdr:pic>
      <xdr:nvPicPr>
        <xdr:cNvPr id="41" name="Рисунок 40">
          <a:extLst>
            <a:ext uri="{FF2B5EF4-FFF2-40B4-BE49-F238E27FC236}">
              <a16:creationId xmlns="" xmlns:a16="http://schemas.microsoft.com/office/drawing/2014/main" id="{00000000-0008-0000-0C00-00002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10258425" y="13331825"/>
          <a:ext cx="1701800" cy="1397024"/>
        </a:xfrm>
        <a:prstGeom prst="rect">
          <a:avLst/>
        </a:prstGeom>
      </xdr:spPr>
    </xdr:pic>
    <xdr:clientData/>
  </xdr:oneCellAnchor>
  <xdr:twoCellAnchor editAs="oneCell">
    <xdr:from>
      <xdr:col>11</xdr:col>
      <xdr:colOff>95250</xdr:colOff>
      <xdr:row>8</xdr:row>
      <xdr:rowOff>123825</xdr:rowOff>
    </xdr:from>
    <xdr:to>
      <xdr:col>11</xdr:col>
      <xdr:colOff>1944356</xdr:colOff>
      <xdr:row>8</xdr:row>
      <xdr:rowOff>819150</xdr:rowOff>
    </xdr:to>
    <xdr:pic>
      <xdr:nvPicPr>
        <xdr:cNvPr id="35" name="Рисунок 34">
          <a:extLst>
            <a:ext uri="{FF2B5EF4-FFF2-40B4-BE49-F238E27FC236}">
              <a16:creationId xmlns="" xmlns:a16="http://schemas.microsoft.com/office/drawing/2014/main" id="{638CA59D-C2C4-4A0D-B847-968915DE5D3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2106275" y="2219325"/>
          <a:ext cx="1849106" cy="6953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xdr:col>
      <xdr:colOff>180975</xdr:colOff>
      <xdr:row>19</xdr:row>
      <xdr:rowOff>18697</xdr:rowOff>
    </xdr:from>
    <xdr:to>
      <xdr:col>11</xdr:col>
      <xdr:colOff>2038350</xdr:colOff>
      <xdr:row>19</xdr:row>
      <xdr:rowOff>752475</xdr:rowOff>
    </xdr:to>
    <xdr:pic>
      <xdr:nvPicPr>
        <xdr:cNvPr id="42" name="Рисунок 41">
          <a:extLst>
            <a:ext uri="{FF2B5EF4-FFF2-40B4-BE49-F238E27FC236}">
              <a16:creationId xmlns="" xmlns:a16="http://schemas.microsoft.com/office/drawing/2014/main" id="{9B9A0367-DFB7-4C2F-AD45-1C647193EF6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a:stretch>
          <a:fillRect/>
        </a:stretch>
      </xdr:blipFill>
      <xdr:spPr bwMode="auto">
        <a:xfrm>
          <a:off x="12192000" y="5343172"/>
          <a:ext cx="1857375" cy="7337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11</xdr:col>
      <xdr:colOff>2171701</xdr:colOff>
      <xdr:row>30</xdr:row>
      <xdr:rowOff>57150</xdr:rowOff>
    </xdr:from>
    <xdr:ext cx="847724" cy="678179"/>
    <xdr:pic>
      <xdr:nvPicPr>
        <xdr:cNvPr id="44" name="Рисунок 14" descr="Гарантия 3 года.jpg">
          <a:extLst>
            <a:ext uri="{FF2B5EF4-FFF2-40B4-BE49-F238E27FC236}">
              <a16:creationId xmlns="" xmlns:a16="http://schemas.microsoft.com/office/drawing/2014/main" id="{6E1F9B70-CF59-472C-95EF-E8AEB2219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182726" y="8448675"/>
          <a:ext cx="847724" cy="6781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editAs="oneCell">
    <xdr:from>
      <xdr:col>11</xdr:col>
      <xdr:colOff>238125</xdr:colOff>
      <xdr:row>30</xdr:row>
      <xdr:rowOff>66322</xdr:rowOff>
    </xdr:from>
    <xdr:to>
      <xdr:col>11</xdr:col>
      <xdr:colOff>2095500</xdr:colOff>
      <xdr:row>30</xdr:row>
      <xdr:rowOff>800100</xdr:rowOff>
    </xdr:to>
    <xdr:pic>
      <xdr:nvPicPr>
        <xdr:cNvPr id="45" name="Рисунок 44">
          <a:extLst>
            <a:ext uri="{FF2B5EF4-FFF2-40B4-BE49-F238E27FC236}">
              <a16:creationId xmlns="" xmlns:a16="http://schemas.microsoft.com/office/drawing/2014/main" id="{90690A62-96D4-44CC-ADB6-3121838176A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a:stretch>
          <a:fillRect/>
        </a:stretch>
      </xdr:blipFill>
      <xdr:spPr bwMode="auto">
        <a:xfrm>
          <a:off x="12249150" y="8457847"/>
          <a:ext cx="1857375" cy="7337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11</xdr:col>
      <xdr:colOff>122238</xdr:colOff>
      <xdr:row>36</xdr:row>
      <xdr:rowOff>1196975</xdr:rowOff>
    </xdr:from>
    <xdr:ext cx="876300" cy="714375"/>
    <xdr:pic>
      <xdr:nvPicPr>
        <xdr:cNvPr id="46" name="Рисунок 45">
          <a:extLst>
            <a:ext uri="{FF2B5EF4-FFF2-40B4-BE49-F238E27FC236}">
              <a16:creationId xmlns="" xmlns:a16="http://schemas.microsoft.com/office/drawing/2014/main" id="{9EC9E61D-9C7D-45C5-9325-3919EC7F300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2580938" y="11769725"/>
          <a:ext cx="876300" cy="714375"/>
        </a:xfrm>
        <a:prstGeom prst="rect">
          <a:avLst/>
        </a:prstGeom>
      </xdr:spPr>
    </xdr:pic>
    <xdr:clientData/>
  </xdr:oneCellAnchor>
  <xdr:oneCellAnchor>
    <xdr:from>
      <xdr:col>11</xdr:col>
      <xdr:colOff>180975</xdr:colOff>
      <xdr:row>36</xdr:row>
      <xdr:rowOff>219075</xdr:rowOff>
    </xdr:from>
    <xdr:ext cx="1849106" cy="695325"/>
    <xdr:pic>
      <xdr:nvPicPr>
        <xdr:cNvPr id="47" name="Рисунок 46">
          <a:extLst>
            <a:ext uri="{FF2B5EF4-FFF2-40B4-BE49-F238E27FC236}">
              <a16:creationId xmlns="" xmlns:a16="http://schemas.microsoft.com/office/drawing/2014/main" id="{6DF558F6-E82F-4FBB-A1BC-0D5F2CCA32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2372975" y="13192125"/>
          <a:ext cx="1849106" cy="6953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11</xdr:col>
      <xdr:colOff>93663</xdr:colOff>
      <xdr:row>43</xdr:row>
      <xdr:rowOff>1168400</xdr:rowOff>
    </xdr:from>
    <xdr:ext cx="876300" cy="714375"/>
    <xdr:pic>
      <xdr:nvPicPr>
        <xdr:cNvPr id="48" name="Рисунок 47">
          <a:extLst>
            <a:ext uri="{FF2B5EF4-FFF2-40B4-BE49-F238E27FC236}">
              <a16:creationId xmlns="" xmlns:a16="http://schemas.microsoft.com/office/drawing/2014/main" id="{BE40E2FB-5207-487D-BFA7-346CFF60D1C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5686088" y="14331950"/>
          <a:ext cx="876300" cy="714375"/>
        </a:xfrm>
        <a:prstGeom prst="rect">
          <a:avLst/>
        </a:prstGeom>
      </xdr:spPr>
    </xdr:pic>
    <xdr:clientData/>
  </xdr:oneCellAnchor>
  <xdr:oneCellAnchor>
    <xdr:from>
      <xdr:col>11</xdr:col>
      <xdr:colOff>180975</xdr:colOff>
      <xdr:row>43</xdr:row>
      <xdr:rowOff>219075</xdr:rowOff>
    </xdr:from>
    <xdr:ext cx="1849106" cy="695325"/>
    <xdr:pic>
      <xdr:nvPicPr>
        <xdr:cNvPr id="49" name="Рисунок 48">
          <a:extLst>
            <a:ext uri="{FF2B5EF4-FFF2-40B4-BE49-F238E27FC236}">
              <a16:creationId xmlns="" xmlns:a16="http://schemas.microsoft.com/office/drawing/2014/main" id="{A2F2B10B-FB94-4E98-B2B9-95BE9CA2C2F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2372975" y="15440025"/>
          <a:ext cx="1849106" cy="695325"/>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11</xdr:col>
      <xdr:colOff>52388</xdr:colOff>
      <xdr:row>104</xdr:row>
      <xdr:rowOff>38101</xdr:rowOff>
    </xdr:from>
    <xdr:ext cx="864616" cy="704850"/>
    <xdr:pic>
      <xdr:nvPicPr>
        <xdr:cNvPr id="50" name="Рисунок 49">
          <a:extLst>
            <a:ext uri="{FF2B5EF4-FFF2-40B4-BE49-F238E27FC236}">
              <a16:creationId xmlns="" xmlns:a16="http://schemas.microsoft.com/office/drawing/2014/main" id="{AE10FA4A-1D4B-42F3-B0F2-4F000E7212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2244388" y="29346526"/>
          <a:ext cx="864616" cy="704850"/>
        </a:xfrm>
        <a:prstGeom prst="rect">
          <a:avLst/>
        </a:prstGeom>
      </xdr:spPr>
    </xdr:pic>
    <xdr:clientData/>
  </xdr:oneCellAnchor>
  <xdr:oneCellAnchor>
    <xdr:from>
      <xdr:col>11</xdr:col>
      <xdr:colOff>2171700</xdr:colOff>
      <xdr:row>36</xdr:row>
      <xdr:rowOff>381000</xdr:rowOff>
    </xdr:from>
    <xdr:ext cx="771652" cy="420343"/>
    <xdr:pic>
      <xdr:nvPicPr>
        <xdr:cNvPr id="53" name="Рисунок 6">
          <a:extLst>
            <a:ext uri="{FF2B5EF4-FFF2-40B4-BE49-F238E27FC236}">
              <a16:creationId xmlns="" xmlns:a16="http://schemas.microsoft.com/office/drawing/2014/main" id="{F69426B1-AC4B-4A2B-BA12-4F2CCA699CE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14630400" y="10953750"/>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2143125</xdr:colOff>
      <xdr:row>43</xdr:row>
      <xdr:rowOff>409575</xdr:rowOff>
    </xdr:from>
    <xdr:ext cx="771652" cy="420343"/>
    <xdr:pic>
      <xdr:nvPicPr>
        <xdr:cNvPr id="54" name="Рисунок 6">
          <a:extLst>
            <a:ext uri="{FF2B5EF4-FFF2-40B4-BE49-F238E27FC236}">
              <a16:creationId xmlns="" xmlns:a16="http://schemas.microsoft.com/office/drawing/2014/main" id="{B0E11648-A3E3-4122-8A68-C336C55ECE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14601825" y="13573125"/>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0</xdr:colOff>
      <xdr:row>57</xdr:row>
      <xdr:rowOff>0</xdr:rowOff>
    </xdr:from>
    <xdr:ext cx="771652" cy="420343"/>
    <xdr:pic>
      <xdr:nvPicPr>
        <xdr:cNvPr id="55" name="Рисунок 6">
          <a:extLst>
            <a:ext uri="{FF2B5EF4-FFF2-40B4-BE49-F238E27FC236}">
              <a16:creationId xmlns="" xmlns:a16="http://schemas.microsoft.com/office/drawing/2014/main" id="{B33E198D-FEEE-4863-B04B-4893B7DD4C0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12458700" y="21583650"/>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0</xdr:colOff>
      <xdr:row>64</xdr:row>
      <xdr:rowOff>0</xdr:rowOff>
    </xdr:from>
    <xdr:ext cx="771652" cy="420343"/>
    <xdr:pic>
      <xdr:nvPicPr>
        <xdr:cNvPr id="56" name="Рисунок 6">
          <a:extLst>
            <a:ext uri="{FF2B5EF4-FFF2-40B4-BE49-F238E27FC236}">
              <a16:creationId xmlns="" xmlns:a16="http://schemas.microsoft.com/office/drawing/2014/main" id="{7B45DC1C-B01F-44AC-89D8-EF6E330139C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12458700" y="23536275"/>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0</xdr:colOff>
      <xdr:row>103</xdr:row>
      <xdr:rowOff>323850</xdr:rowOff>
    </xdr:from>
    <xdr:ext cx="771652" cy="420343"/>
    <xdr:pic>
      <xdr:nvPicPr>
        <xdr:cNvPr id="57" name="Рисунок 6">
          <a:extLst>
            <a:ext uri="{FF2B5EF4-FFF2-40B4-BE49-F238E27FC236}">
              <a16:creationId xmlns="" xmlns:a16="http://schemas.microsoft.com/office/drawing/2014/main" id="{C85C7CDE-08DA-47CF-BEA8-765A506E608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12458700" y="35699700"/>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11</xdr:col>
      <xdr:colOff>0</xdr:colOff>
      <xdr:row>98</xdr:row>
      <xdr:rowOff>0</xdr:rowOff>
    </xdr:from>
    <xdr:ext cx="771652" cy="420343"/>
    <xdr:pic>
      <xdr:nvPicPr>
        <xdr:cNvPr id="58" name="Рисунок 6">
          <a:extLst>
            <a:ext uri="{FF2B5EF4-FFF2-40B4-BE49-F238E27FC236}">
              <a16:creationId xmlns="" xmlns:a16="http://schemas.microsoft.com/office/drawing/2014/main" id="{B375D9FF-44CD-4004-83F0-ED0CE4793C0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12458700" y="34080450"/>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85725</xdr:colOff>
      <xdr:row>3</xdr:row>
      <xdr:rowOff>190500</xdr:rowOff>
    </xdr:from>
    <xdr:ext cx="909637" cy="721858"/>
    <xdr:pic>
      <xdr:nvPicPr>
        <xdr:cNvPr id="3" name="Рисунок 6" descr="Гарантия 3 года.jpg">
          <a:extLst>
            <a:ext uri="{FF2B5EF4-FFF2-40B4-BE49-F238E27FC236}">
              <a16:creationId xmlns=""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705975" y="635000"/>
          <a:ext cx="909637" cy="72185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xdr:from>
      <xdr:col>10</xdr:col>
      <xdr:colOff>85727</xdr:colOff>
      <xdr:row>25</xdr:row>
      <xdr:rowOff>247649</xdr:rowOff>
    </xdr:from>
    <xdr:to>
      <xdr:col>11</xdr:col>
      <xdr:colOff>0</xdr:colOff>
      <xdr:row>26</xdr:row>
      <xdr:rowOff>0</xdr:rowOff>
    </xdr:to>
    <xdr:sp macro="" textlink="">
      <xdr:nvSpPr>
        <xdr:cNvPr id="4" name="AutoShape 3732">
          <a:extLst>
            <a:ext uri="{FF2B5EF4-FFF2-40B4-BE49-F238E27FC236}">
              <a16:creationId xmlns="" xmlns:a16="http://schemas.microsoft.com/office/drawing/2014/main" id="{00000000-0008-0000-0D00-000004000000}"/>
            </a:ext>
          </a:extLst>
        </xdr:cNvPr>
        <xdr:cNvSpPr>
          <a:spLocks noChangeArrowheads="1"/>
        </xdr:cNvSpPr>
      </xdr:nvSpPr>
      <xdr:spPr bwMode="auto">
        <a:xfrm>
          <a:off x="9705977" y="7302499"/>
          <a:ext cx="555623" cy="1"/>
        </a:xfrm>
        <a:prstGeom prst="roundRect">
          <a:avLst>
            <a:gd name="adj" fmla="val 16667"/>
          </a:avLst>
        </a:prstGeom>
        <a:ln>
          <a:headEnd/>
          <a:tailEnd/>
        </a:ln>
        <a:scene3d>
          <a:camera prst="orthographicFront"/>
          <a:lightRig rig="threePt" dir="t"/>
        </a:scene3d>
        <a:sp3d>
          <a:bevelT/>
        </a:sp3d>
      </xdr:spPr>
      <xdr:style>
        <a:lnRef idx="2">
          <a:schemeClr val="accent4"/>
        </a:lnRef>
        <a:fillRef idx="1">
          <a:schemeClr val="lt1"/>
        </a:fillRef>
        <a:effectRef idx="0">
          <a:schemeClr val="accent4"/>
        </a:effectRef>
        <a:fontRef idx="minor">
          <a:schemeClr val="dk1"/>
        </a:fontRef>
      </xdr:style>
      <xdr:txBody>
        <a:bodyPr vertOverflow="clip" wrap="square" lIns="91440" tIns="45720" rIns="91440" bIns="45720" anchor="t" upright="1"/>
        <a:lstStyle/>
        <a:p>
          <a:pPr algn="ctr" rtl="0">
            <a:defRPr sz="1000"/>
          </a:pPr>
          <a:r>
            <a:rPr lang="ru-RU" sz="1100" b="1" i="0" u="none" strike="noStrike" baseline="0">
              <a:solidFill>
                <a:schemeClr val="tx2"/>
              </a:solidFill>
              <a:latin typeface="Calibri"/>
            </a:rPr>
            <a:t>! Выгодная цена</a:t>
          </a:r>
        </a:p>
        <a:p>
          <a:pPr algn="l" rtl="0">
            <a:defRPr sz="1000"/>
          </a:pPr>
          <a:endParaRPr lang="ru-RU" sz="1100" b="0" i="0" u="none" strike="noStrike" baseline="0">
            <a:solidFill>
              <a:srgbClr val="0066CC"/>
            </a:solidFill>
            <a:latin typeface="Times New Roman"/>
            <a:cs typeface="Times New Roman"/>
          </a:endParaRPr>
        </a:p>
        <a:p>
          <a:pPr algn="l" rtl="0">
            <a:defRPr sz="1000"/>
          </a:pPr>
          <a:endParaRPr lang="ru-RU" sz="1100" b="0" i="0" u="none" strike="noStrike" baseline="0">
            <a:solidFill>
              <a:srgbClr val="0066CC"/>
            </a:solidFill>
            <a:latin typeface="Times New Roman"/>
            <a:cs typeface="Times New Roman"/>
          </a:endParaRPr>
        </a:p>
      </xdr:txBody>
    </xdr:sp>
    <xdr:clientData/>
  </xdr:twoCellAnchor>
  <xdr:oneCellAnchor>
    <xdr:from>
      <xdr:col>10</xdr:col>
      <xdr:colOff>95249</xdr:colOff>
      <xdr:row>66</xdr:row>
      <xdr:rowOff>198020</xdr:rowOff>
    </xdr:from>
    <xdr:ext cx="349251" cy="321224"/>
    <xdr:pic>
      <xdr:nvPicPr>
        <xdr:cNvPr id="11" name="Рисунок 10">
          <a:extLst>
            <a:ext uri="{FF2B5EF4-FFF2-40B4-BE49-F238E27FC236}">
              <a16:creationId xmlns="" xmlns:a16="http://schemas.microsoft.com/office/drawing/2014/main" id="{82C6C571-34AC-4C1A-9457-7445479CEF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1096624" y="25248770"/>
          <a:ext cx="349251" cy="321224"/>
        </a:xfrm>
        <a:prstGeom prst="rect">
          <a:avLst/>
        </a:prstGeom>
      </xdr:spPr>
    </xdr:pic>
    <xdr:clientData/>
  </xdr:oneCellAnchor>
  <xdr:oneCellAnchor>
    <xdr:from>
      <xdr:col>10</xdr:col>
      <xdr:colOff>130629</xdr:colOff>
      <xdr:row>60</xdr:row>
      <xdr:rowOff>28575</xdr:rowOff>
    </xdr:from>
    <xdr:ext cx="771652" cy="420343"/>
    <xdr:pic>
      <xdr:nvPicPr>
        <xdr:cNvPr id="6" name="Рисунок 6">
          <a:extLst>
            <a:ext uri="{FF2B5EF4-FFF2-40B4-BE49-F238E27FC236}">
              <a16:creationId xmlns="" xmlns:a16="http://schemas.microsoft.com/office/drawing/2014/main" id="{FD3E2A80-AB56-4BC0-8E37-5D3307A552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1095718" y="21856700"/>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10</xdr:col>
      <xdr:colOff>174172</xdr:colOff>
      <xdr:row>58</xdr:row>
      <xdr:rowOff>39915</xdr:rowOff>
    </xdr:from>
    <xdr:ext cx="771652" cy="420343"/>
    <xdr:pic>
      <xdr:nvPicPr>
        <xdr:cNvPr id="7" name="Рисунок 6">
          <a:extLst>
            <a:ext uri="{FF2B5EF4-FFF2-40B4-BE49-F238E27FC236}">
              <a16:creationId xmlns="" xmlns:a16="http://schemas.microsoft.com/office/drawing/2014/main" id="{0D706B47-75FD-4BB2-B113-121DAF9C4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1139261" y="21369111"/>
          <a:ext cx="771652" cy="4203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95249</xdr:colOff>
      <xdr:row>2</xdr:row>
      <xdr:rowOff>47625</xdr:rowOff>
    </xdr:from>
    <xdr:to>
      <xdr:col>23</xdr:col>
      <xdr:colOff>104774</xdr:colOff>
      <xdr:row>4</xdr:row>
      <xdr:rowOff>190500</xdr:rowOff>
    </xdr:to>
    <xdr:sp macro="" textlink="">
      <xdr:nvSpPr>
        <xdr:cNvPr id="2" name="AutoShape 3732">
          <a:extLst>
            <a:ext uri="{FF2B5EF4-FFF2-40B4-BE49-F238E27FC236}">
              <a16:creationId xmlns="" xmlns:a16="http://schemas.microsoft.com/office/drawing/2014/main" id="{00000000-0008-0000-0E00-000002000000}"/>
            </a:ext>
          </a:extLst>
        </xdr:cNvPr>
        <xdr:cNvSpPr>
          <a:spLocks noChangeArrowheads="1"/>
        </xdr:cNvSpPr>
      </xdr:nvSpPr>
      <xdr:spPr bwMode="auto">
        <a:xfrm>
          <a:off x="12182474" y="447675"/>
          <a:ext cx="1514475" cy="685800"/>
        </a:xfrm>
        <a:prstGeom prst="roundRect">
          <a:avLst>
            <a:gd name="adj" fmla="val 16667"/>
          </a:avLst>
        </a:prstGeom>
        <a:ln>
          <a:headEnd/>
          <a:tailEnd/>
        </a:ln>
        <a:scene3d>
          <a:camera prst="orthographicFront"/>
          <a:lightRig rig="threePt" dir="t"/>
        </a:scene3d>
        <a:sp3d>
          <a:bevelT/>
        </a:sp3d>
      </xdr:spPr>
      <xdr:style>
        <a:lnRef idx="2">
          <a:schemeClr val="accent4"/>
        </a:lnRef>
        <a:fillRef idx="1">
          <a:schemeClr val="lt1"/>
        </a:fillRef>
        <a:effectRef idx="0">
          <a:schemeClr val="accent4"/>
        </a:effectRef>
        <a:fontRef idx="minor">
          <a:schemeClr val="dk1"/>
        </a:fontRef>
      </xdr:style>
      <xdr:txBody>
        <a:bodyPr vertOverflow="clip" wrap="square" lIns="91440" tIns="45720" rIns="91440" bIns="45720" anchor="t" upright="1"/>
        <a:lstStyle/>
        <a:p>
          <a:pPr algn="ctr" rtl="0">
            <a:defRPr sz="1000"/>
          </a:pPr>
          <a:r>
            <a:rPr lang="ru-RU" sz="1100" b="1" i="0" u="none" strike="noStrike" baseline="0">
              <a:solidFill>
                <a:schemeClr val="tx2">
                  <a:lumMod val="75000"/>
                </a:schemeClr>
              </a:solidFill>
              <a:latin typeface="Calibri"/>
            </a:rPr>
            <a:t>! </a:t>
          </a:r>
          <a:r>
            <a:rPr lang="en-US" sz="1100" b="1" i="0" u="none" strike="noStrike" baseline="0">
              <a:solidFill>
                <a:schemeClr val="tx2">
                  <a:lumMod val="75000"/>
                </a:schemeClr>
              </a:solidFill>
              <a:latin typeface="Calibri"/>
            </a:rPr>
            <a:t> </a:t>
          </a:r>
          <a:r>
            <a:rPr lang="ru-RU" sz="1100" b="1" i="0" u="none" strike="noStrike" baseline="0">
              <a:solidFill>
                <a:schemeClr val="tx2">
                  <a:lumMod val="75000"/>
                </a:schemeClr>
              </a:solidFill>
              <a:latin typeface="Calibri"/>
            </a:rPr>
            <a:t>В</a:t>
          </a:r>
          <a:r>
            <a:rPr lang="en-US" sz="1100" b="1" i="0" u="none" strike="noStrike" baseline="0">
              <a:solidFill>
                <a:schemeClr val="tx2">
                  <a:lumMod val="75000"/>
                </a:schemeClr>
              </a:solidFill>
              <a:latin typeface="Calibri"/>
            </a:rPr>
            <a:t> </a:t>
          </a:r>
          <a:r>
            <a:rPr lang="ru-RU" sz="1100" b="1" i="0" u="none" strike="noStrike" baseline="0">
              <a:solidFill>
                <a:schemeClr val="tx2">
                  <a:lumMod val="75000"/>
                </a:schemeClr>
              </a:solidFill>
              <a:latin typeface="Calibri"/>
            </a:rPr>
            <a:t>производство размещаются под заказ</a:t>
          </a:r>
        </a:p>
        <a:p>
          <a:pPr algn="l" rtl="0">
            <a:defRPr sz="1000"/>
          </a:pPr>
          <a:endParaRPr lang="ru-RU" sz="1100" b="0" i="1" u="none" strike="noStrike" baseline="0">
            <a:solidFill>
              <a:srgbClr val="0066CC"/>
            </a:solidFill>
            <a:latin typeface="Times New Roman"/>
            <a:cs typeface="Times New Roman"/>
          </a:endParaRPr>
        </a:p>
        <a:p>
          <a:pPr algn="l" rtl="0">
            <a:defRPr sz="1000"/>
          </a:pPr>
          <a:endParaRPr lang="ru-RU" sz="1100" b="0" i="0" u="none" strike="noStrike" baseline="0">
            <a:solidFill>
              <a:srgbClr val="0066CC"/>
            </a:solidFill>
            <a:latin typeface="Times New Roman"/>
            <a:cs typeface="Times New Roman"/>
          </a:endParaRPr>
        </a:p>
      </xdr:txBody>
    </xdr:sp>
    <xdr:clientData/>
  </xdr:twoCellAnchor>
  <xdr:oneCellAnchor>
    <xdr:from>
      <xdr:col>23</xdr:col>
      <xdr:colOff>352425</xdr:colOff>
      <xdr:row>2</xdr:row>
      <xdr:rowOff>68792</xdr:rowOff>
    </xdr:from>
    <xdr:ext cx="882975" cy="645582"/>
    <xdr:pic>
      <xdr:nvPicPr>
        <xdr:cNvPr id="3" name="Рисунок 6" descr="Гарантия 3 года.jpg">
          <a:extLst>
            <a:ext uri="{FF2B5EF4-FFF2-40B4-BE49-F238E27FC236}">
              <a16:creationId xmlns=""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944600" y="468842"/>
          <a:ext cx="882975" cy="64558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10</xdr:col>
      <xdr:colOff>104774</xdr:colOff>
      <xdr:row>61</xdr:row>
      <xdr:rowOff>55145</xdr:rowOff>
    </xdr:from>
    <xdr:ext cx="349251" cy="321224"/>
    <xdr:pic>
      <xdr:nvPicPr>
        <xdr:cNvPr id="8" name="Рисунок 7">
          <a:extLst>
            <a:ext uri="{FF2B5EF4-FFF2-40B4-BE49-F238E27FC236}">
              <a16:creationId xmlns="" xmlns:a16="http://schemas.microsoft.com/office/drawing/2014/main" id="{1DAC8949-5D2F-4464-A9C8-73E45FD2AF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1106149" y="24696320"/>
          <a:ext cx="349251" cy="32122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ac.ru/workdoc/MDV/usr_AlinaVS/MDV/&#1055;&#1088;&#1072;&#1081;&#1089;/2016/&#1053;&#1086;&#1074;&#1099;&#1081;%20&#1087;&#1088;&#1072;&#1081;&#1089;%20&#1082;&#1086;&#1085;&#1077;&#1094;%20&#1072;&#1087;&#1088;&#1077;&#1083;&#1103;/&#1055;&#1088;&#1072;&#1081;&#1089;-&#1083;&#1080;&#1089;&#1090;%20MDV%20&#1088;&#1086;&#1079;&#1085;&#1080;&#1095;&#1085;&#1099;&#1081;%20&#1086;&#1090;%2025%2011%2020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Начало"/>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dv-aircond.ru/upload/iblock/71a/71a35c9ead79ac26675188d83497925d.pdf" TargetMode="External"/><Relationship Id="rId2" Type="http://schemas.openxmlformats.org/officeDocument/2006/relationships/hyperlink" Target="https://mdv-aircond.ru/upload/iblock/79b/79bb22d923c48eea303eba6fe3856684.pdf" TargetMode="External"/><Relationship Id="rId1" Type="http://schemas.openxmlformats.org/officeDocument/2006/relationships/hyperlink" Target="https://mdv-aircond.ru/upload/iblock/79b/79bb22d923c48eea303eba6fe3856684.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4" tint="-0.499984740745262"/>
    <pageSetUpPr fitToPage="1"/>
  </sheetPr>
  <dimension ref="A1:U163"/>
  <sheetViews>
    <sheetView tabSelected="1" zoomScale="98" zoomScaleNormal="98" zoomScaleSheetLayoutView="100" workbookViewId="0">
      <pane ySplit="6" topLeftCell="A7" activePane="bottomLeft" state="frozen"/>
      <selection sqref="A1:A3"/>
      <selection pane="bottomLeft" activeCell="A136" sqref="A136"/>
    </sheetView>
  </sheetViews>
  <sheetFormatPr defaultColWidth="9.140625" defaultRowHeight="20.25"/>
  <cols>
    <col min="1" max="1" width="33.7109375" style="2" customWidth="1"/>
    <col min="2" max="3" width="13.42578125" style="3" customWidth="1"/>
    <col min="4" max="4" width="14.42578125" style="3" customWidth="1"/>
    <col min="5" max="5" width="8.140625" style="3" customWidth="1"/>
    <col min="6" max="6" width="11.28515625" style="3" customWidth="1"/>
    <col min="7" max="7" width="11.85546875" style="3" customWidth="1"/>
    <col min="8" max="8" width="6.42578125" style="3" customWidth="1"/>
    <col min="9" max="9" width="14.28515625" style="3" customWidth="1"/>
    <col min="10" max="10" width="15" style="46" customWidth="1"/>
    <col min="11" max="11" width="2.7109375" style="187" customWidth="1"/>
    <col min="12" max="12" width="43.7109375" style="46" customWidth="1"/>
    <col min="13" max="15" width="9.28515625" style="46" hidden="1" customWidth="1"/>
    <col min="16" max="18" width="5.85546875" style="76" hidden="1" customWidth="1"/>
    <col min="19" max="19" width="8.140625" style="74" hidden="1" customWidth="1"/>
    <col min="20" max="20" width="7.140625" style="46" hidden="1" customWidth="1"/>
    <col min="21" max="21" width="9.140625" style="187"/>
    <col min="22" max="16384" width="9.140625" style="1"/>
  </cols>
  <sheetData>
    <row r="1" spans="1:21" ht="15.75" customHeight="1" thickBot="1">
      <c r="A1" s="269" t="s">
        <v>13</v>
      </c>
      <c r="B1" s="272" t="s">
        <v>427</v>
      </c>
      <c r="C1" s="273"/>
      <c r="D1" s="273"/>
      <c r="E1" s="273"/>
      <c r="F1" s="273"/>
      <c r="G1" s="273"/>
      <c r="H1" s="273"/>
      <c r="I1" s="273"/>
      <c r="J1" s="146"/>
      <c r="L1" s="199" t="s">
        <v>435</v>
      </c>
      <c r="P1" s="46"/>
      <c r="Q1" s="46"/>
      <c r="S1" s="76"/>
      <c r="T1" s="76"/>
    </row>
    <row r="2" spans="1:21" ht="15.75" customHeight="1" thickTop="1" thickBot="1">
      <c r="A2" s="270"/>
      <c r="B2" s="274" t="s">
        <v>11</v>
      </c>
      <c r="C2" s="275"/>
      <c r="D2" s="275"/>
      <c r="E2" s="275"/>
      <c r="F2" s="275"/>
      <c r="G2" s="275"/>
      <c r="H2" s="275"/>
      <c r="I2" s="275"/>
      <c r="J2" s="149"/>
      <c r="L2" s="200" t="s">
        <v>432</v>
      </c>
      <c r="P2" s="46"/>
      <c r="Q2" s="46"/>
      <c r="S2" s="76"/>
      <c r="T2" s="76"/>
    </row>
    <row r="3" spans="1:21" ht="15.75" customHeight="1" thickTop="1" thickBot="1">
      <c r="A3" s="271"/>
      <c r="B3" s="276" t="s">
        <v>12</v>
      </c>
      <c r="C3" s="277"/>
      <c r="D3" s="277"/>
      <c r="E3" s="277"/>
      <c r="F3" s="277"/>
      <c r="G3" s="277"/>
      <c r="H3" s="277"/>
      <c r="I3" s="277"/>
      <c r="J3" s="150"/>
      <c r="L3" s="200" t="s">
        <v>433</v>
      </c>
      <c r="P3" s="46"/>
      <c r="Q3" s="46"/>
      <c r="S3" s="76"/>
      <c r="T3" s="76"/>
    </row>
    <row r="4" spans="1:21" ht="18.75" customHeight="1">
      <c r="A4" s="285" t="s">
        <v>19</v>
      </c>
      <c r="B4" s="287" t="s">
        <v>122</v>
      </c>
      <c r="C4" s="288"/>
      <c r="D4" s="289" t="s">
        <v>123</v>
      </c>
      <c r="E4" s="289" t="s">
        <v>20</v>
      </c>
      <c r="F4" s="289" t="s">
        <v>124</v>
      </c>
      <c r="G4" s="289" t="s">
        <v>8</v>
      </c>
      <c r="H4" s="289" t="s">
        <v>4</v>
      </c>
      <c r="I4" s="289" t="s">
        <v>33</v>
      </c>
      <c r="J4" s="298" t="s">
        <v>108</v>
      </c>
      <c r="L4" s="201" t="s">
        <v>434</v>
      </c>
      <c r="M4" s="297" t="s">
        <v>15</v>
      </c>
      <c r="N4" s="297" t="s">
        <v>16</v>
      </c>
      <c r="O4" s="297" t="s">
        <v>17</v>
      </c>
      <c r="P4" s="77"/>
      <c r="Q4" s="77"/>
      <c r="R4" s="77"/>
      <c r="S4" s="59" t="s">
        <v>10</v>
      </c>
      <c r="T4" s="33" t="s">
        <v>9</v>
      </c>
    </row>
    <row r="5" spans="1:21" ht="19.5" customHeight="1" thickBot="1">
      <c r="A5" s="286"/>
      <c r="B5" s="64" t="s">
        <v>21</v>
      </c>
      <c r="C5" s="64" t="s">
        <v>22</v>
      </c>
      <c r="D5" s="290"/>
      <c r="E5" s="290"/>
      <c r="F5" s="290"/>
      <c r="G5" s="290"/>
      <c r="H5" s="290"/>
      <c r="I5" s="290"/>
      <c r="J5" s="299"/>
      <c r="L5" s="201" t="s">
        <v>480</v>
      </c>
      <c r="M5" s="297"/>
      <c r="N5" s="297"/>
      <c r="O5" s="297"/>
      <c r="P5" s="77"/>
      <c r="Q5" s="77"/>
      <c r="R5" s="77"/>
      <c r="S5" s="59"/>
      <c r="T5" s="44"/>
    </row>
    <row r="6" spans="1:21" ht="28.5" customHeight="1" thickBot="1">
      <c r="A6" s="291" t="s">
        <v>5</v>
      </c>
      <c r="B6" s="292"/>
      <c r="C6" s="292"/>
      <c r="D6" s="292"/>
      <c r="E6" s="292"/>
      <c r="F6" s="292"/>
      <c r="G6" s="292"/>
      <c r="H6" s="292"/>
      <c r="I6" s="292"/>
      <c r="J6" s="195"/>
      <c r="L6" s="47"/>
      <c r="M6" s="47"/>
      <c r="N6" s="47"/>
      <c r="O6" s="47"/>
      <c r="P6" s="78"/>
      <c r="Q6" s="78"/>
      <c r="R6" s="78"/>
      <c r="S6" s="75"/>
      <c r="T6" s="47"/>
    </row>
    <row r="7" spans="1:21" ht="28.5" customHeight="1" thickBot="1">
      <c r="A7" s="291" t="s">
        <v>38</v>
      </c>
      <c r="B7" s="292"/>
      <c r="C7" s="292"/>
      <c r="D7" s="292"/>
      <c r="E7" s="292"/>
      <c r="F7" s="292"/>
      <c r="G7" s="292"/>
      <c r="H7" s="292"/>
      <c r="I7" s="292"/>
      <c r="J7" s="196"/>
      <c r="L7" s="47"/>
      <c r="M7" s="47"/>
      <c r="N7" s="47"/>
      <c r="O7" s="47"/>
      <c r="P7" s="80"/>
      <c r="Q7" s="80"/>
      <c r="R7" s="80"/>
      <c r="S7" s="75"/>
      <c r="T7" s="47"/>
    </row>
    <row r="8" spans="1:21" s="29" customFormat="1" ht="27" customHeight="1" thickBot="1">
      <c r="A8" s="293" t="s">
        <v>43</v>
      </c>
      <c r="B8" s="294"/>
      <c r="C8" s="294"/>
      <c r="D8" s="294"/>
      <c r="E8" s="294"/>
      <c r="F8" s="294"/>
      <c r="G8" s="294"/>
      <c r="H8" s="294"/>
      <c r="I8" s="294"/>
      <c r="J8" s="116"/>
      <c r="K8" s="188"/>
      <c r="L8" s="34"/>
      <c r="M8" s="118" t="e">
        <f>SUM(M10:M162)</f>
        <v>#REF!</v>
      </c>
      <c r="N8" s="118" t="e">
        <f>SUM(N10:N162)</f>
        <v>#REF!</v>
      </c>
      <c r="O8" s="118" t="e">
        <f>SUM(O10:O162)</f>
        <v>#REF!</v>
      </c>
      <c r="P8" s="81"/>
      <c r="Q8" s="81"/>
      <c r="R8" s="81"/>
      <c r="S8" s="97"/>
      <c r="U8" s="188"/>
    </row>
    <row r="9" spans="1:21" ht="74.25" customHeight="1" thickBot="1">
      <c r="A9" s="278" t="s">
        <v>486</v>
      </c>
      <c r="B9" s="279"/>
      <c r="C9" s="279"/>
      <c r="D9" s="279"/>
      <c r="E9" s="279"/>
      <c r="F9" s="279"/>
      <c r="G9" s="279"/>
      <c r="H9" s="279"/>
      <c r="I9" s="280"/>
      <c r="J9" s="189"/>
      <c r="L9" s="48"/>
      <c r="M9" s="48"/>
      <c r="N9" s="48"/>
      <c r="O9" s="48"/>
      <c r="P9" s="82"/>
      <c r="Q9" s="82"/>
      <c r="R9" s="82"/>
      <c r="S9" s="84"/>
      <c r="T9" s="49"/>
    </row>
    <row r="10" spans="1:21" ht="18" customHeight="1">
      <c r="A10" s="38" t="s">
        <v>219</v>
      </c>
      <c r="B10" s="281">
        <v>2.29</v>
      </c>
      <c r="C10" s="281">
        <v>2.29</v>
      </c>
      <c r="D10" s="282">
        <v>0.71199999999999997</v>
      </c>
      <c r="E10" s="283">
        <v>530</v>
      </c>
      <c r="F10" s="63">
        <v>26.5</v>
      </c>
      <c r="G10" s="63" t="s">
        <v>229</v>
      </c>
      <c r="H10" s="101">
        <v>8.4</v>
      </c>
      <c r="I10" s="284" t="s">
        <v>29</v>
      </c>
      <c r="J10" s="296">
        <v>28500</v>
      </c>
      <c r="L10" s="137"/>
      <c r="M10" s="264" t="e">
        <f>#REF!*#REF!</f>
        <v>#REF!</v>
      </c>
      <c r="N10" s="264" t="e">
        <f>#REF!*(S10+S11)</f>
        <v>#REF!</v>
      </c>
      <c r="O10" s="264" t="e">
        <f>#REF!*(T10+T11)</f>
        <v>#REF!</v>
      </c>
      <c r="P10" s="77">
        <v>790</v>
      </c>
      <c r="Q10" s="77">
        <v>370</v>
      </c>
      <c r="R10" s="77">
        <v>270</v>
      </c>
      <c r="S10" s="176">
        <f t="shared" ref="S10:S19" si="0">(P10/1000)*(Q10/1000)*(R10/1000)</f>
        <v>7.8921000000000005E-2</v>
      </c>
      <c r="T10" s="88">
        <v>10.7</v>
      </c>
    </row>
    <row r="11" spans="1:21" ht="18" customHeight="1">
      <c r="A11" s="25" t="s">
        <v>220</v>
      </c>
      <c r="B11" s="255"/>
      <c r="C11" s="255"/>
      <c r="D11" s="256"/>
      <c r="E11" s="259"/>
      <c r="F11" s="206">
        <v>54</v>
      </c>
      <c r="G11" s="206" t="s">
        <v>153</v>
      </c>
      <c r="H11" s="98">
        <v>24.6</v>
      </c>
      <c r="I11" s="265"/>
      <c r="J11" s="251"/>
      <c r="L11" s="137"/>
      <c r="M11" s="264"/>
      <c r="N11" s="264"/>
      <c r="O11" s="264"/>
      <c r="P11" s="77">
        <v>828</v>
      </c>
      <c r="Q11" s="77">
        <v>540</v>
      </c>
      <c r="R11" s="77">
        <v>298</v>
      </c>
      <c r="S11" s="176">
        <f t="shared" si="0"/>
        <v>0.13324175999999999</v>
      </c>
      <c r="T11" s="88">
        <v>26.5</v>
      </c>
    </row>
    <row r="12" spans="1:21" ht="18" customHeight="1">
      <c r="A12" s="25" t="s">
        <v>221</v>
      </c>
      <c r="B12" s="255">
        <v>2.64</v>
      </c>
      <c r="C12" s="258">
        <v>2.78</v>
      </c>
      <c r="D12" s="256">
        <v>0.82099999999999995</v>
      </c>
      <c r="E12" s="259">
        <v>537</v>
      </c>
      <c r="F12" s="206">
        <v>29.5</v>
      </c>
      <c r="G12" s="206" t="s">
        <v>229</v>
      </c>
      <c r="H12" s="98">
        <v>8.5</v>
      </c>
      <c r="I12" s="265"/>
      <c r="J12" s="251">
        <v>29900</v>
      </c>
      <c r="L12" s="137"/>
      <c r="M12" s="264" t="e">
        <f>#REF!*#REF!</f>
        <v>#REF!</v>
      </c>
      <c r="N12" s="264" t="e">
        <f>#REF!*(S12+S13)</f>
        <v>#REF!</v>
      </c>
      <c r="O12" s="264" t="e">
        <f>#REF!*(T12+T13)</f>
        <v>#REF!</v>
      </c>
      <c r="P12" s="77">
        <v>790</v>
      </c>
      <c r="Q12" s="77">
        <v>370</v>
      </c>
      <c r="R12" s="77">
        <v>270</v>
      </c>
      <c r="S12" s="176">
        <f t="shared" si="0"/>
        <v>7.8921000000000005E-2</v>
      </c>
      <c r="T12" s="88">
        <v>10.7</v>
      </c>
    </row>
    <row r="13" spans="1:21" ht="18" customHeight="1">
      <c r="A13" s="25" t="s">
        <v>222</v>
      </c>
      <c r="B13" s="255"/>
      <c r="C13" s="258"/>
      <c r="D13" s="256"/>
      <c r="E13" s="259"/>
      <c r="F13" s="206">
        <v>55</v>
      </c>
      <c r="G13" s="206" t="s">
        <v>153</v>
      </c>
      <c r="H13" s="98">
        <v>24.9</v>
      </c>
      <c r="I13" s="265"/>
      <c r="J13" s="251"/>
      <c r="L13" s="137"/>
      <c r="M13" s="264"/>
      <c r="N13" s="264"/>
      <c r="O13" s="264"/>
      <c r="P13" s="77">
        <v>828</v>
      </c>
      <c r="Q13" s="77">
        <v>540</v>
      </c>
      <c r="R13" s="77">
        <v>298</v>
      </c>
      <c r="S13" s="176">
        <f t="shared" si="0"/>
        <v>0.13324175999999999</v>
      </c>
      <c r="T13" s="88">
        <v>26.6</v>
      </c>
    </row>
    <row r="14" spans="1:21" ht="18" customHeight="1">
      <c r="A14" s="25" t="s">
        <v>223</v>
      </c>
      <c r="B14" s="255">
        <v>3.52</v>
      </c>
      <c r="C14" s="255">
        <v>3.52</v>
      </c>
      <c r="D14" s="256">
        <v>1.097</v>
      </c>
      <c r="E14" s="259">
        <v>570</v>
      </c>
      <c r="F14" s="206">
        <v>28.5</v>
      </c>
      <c r="G14" s="206" t="s">
        <v>230</v>
      </c>
      <c r="H14" s="98">
        <v>9.1999999999999993</v>
      </c>
      <c r="I14" s="265"/>
      <c r="J14" s="251">
        <v>37500</v>
      </c>
      <c r="L14" s="137"/>
      <c r="M14" s="264" t="e">
        <f>#REF!*#REF!</f>
        <v>#REF!</v>
      </c>
      <c r="N14" s="264" t="e">
        <f>#REF!*(S14+S15)</f>
        <v>#REF!</v>
      </c>
      <c r="O14" s="264" t="e">
        <f>#REF!*(T14+T15)</f>
        <v>#REF!</v>
      </c>
      <c r="P14" s="77">
        <v>875</v>
      </c>
      <c r="Q14" s="77">
        <v>375</v>
      </c>
      <c r="R14" s="77">
        <v>285</v>
      </c>
      <c r="S14" s="176">
        <f t="shared" si="0"/>
        <v>9.3515624999999991E-2</v>
      </c>
      <c r="T14" s="88">
        <v>11.8</v>
      </c>
    </row>
    <row r="15" spans="1:21" ht="18" customHeight="1">
      <c r="A15" s="25" t="s">
        <v>224</v>
      </c>
      <c r="B15" s="255"/>
      <c r="C15" s="255"/>
      <c r="D15" s="256"/>
      <c r="E15" s="259"/>
      <c r="F15" s="206">
        <v>55</v>
      </c>
      <c r="G15" s="206" t="s">
        <v>153</v>
      </c>
      <c r="H15" s="98">
        <v>27.1</v>
      </c>
      <c r="I15" s="265"/>
      <c r="J15" s="251"/>
      <c r="L15" s="137"/>
      <c r="M15" s="264"/>
      <c r="N15" s="264"/>
      <c r="O15" s="264"/>
      <c r="P15" s="77">
        <v>828</v>
      </c>
      <c r="Q15" s="77">
        <v>540</v>
      </c>
      <c r="R15" s="77">
        <v>298</v>
      </c>
      <c r="S15" s="176">
        <f t="shared" si="0"/>
        <v>0.13324175999999999</v>
      </c>
      <c r="T15" s="88">
        <v>28.9</v>
      </c>
    </row>
    <row r="16" spans="1:21" ht="18" customHeight="1">
      <c r="A16" s="25" t="s">
        <v>225</v>
      </c>
      <c r="B16" s="255">
        <v>5.28</v>
      </c>
      <c r="C16" s="255">
        <v>5.28</v>
      </c>
      <c r="D16" s="256">
        <v>1.645</v>
      </c>
      <c r="E16" s="259">
        <v>820</v>
      </c>
      <c r="F16" s="206">
        <v>30</v>
      </c>
      <c r="G16" s="206" t="s">
        <v>231</v>
      </c>
      <c r="H16" s="98">
        <v>12.3</v>
      </c>
      <c r="I16" s="265"/>
      <c r="J16" s="251">
        <v>58900</v>
      </c>
      <c r="L16" s="137"/>
      <c r="M16" s="264" t="e">
        <f>#REF!*#REF!</f>
        <v>#REF!</v>
      </c>
      <c r="N16" s="264" t="e">
        <f>#REF!*(S16+S17)</f>
        <v>#REF!</v>
      </c>
      <c r="O16" s="264" t="e">
        <f>#REF!*(T16+T17)</f>
        <v>#REF!</v>
      </c>
      <c r="P16" s="77">
        <v>1045</v>
      </c>
      <c r="Q16" s="77">
        <v>405</v>
      </c>
      <c r="R16" s="77">
        <v>305</v>
      </c>
      <c r="S16" s="176">
        <f t="shared" si="0"/>
        <v>0.12908362500000001</v>
      </c>
      <c r="T16" s="88">
        <v>15.6</v>
      </c>
    </row>
    <row r="17" spans="1:20" ht="18" customHeight="1">
      <c r="A17" s="25" t="s">
        <v>226</v>
      </c>
      <c r="B17" s="255"/>
      <c r="C17" s="255"/>
      <c r="D17" s="256"/>
      <c r="E17" s="259"/>
      <c r="F17" s="206">
        <v>58.5</v>
      </c>
      <c r="G17" s="206" t="s">
        <v>232</v>
      </c>
      <c r="H17" s="98">
        <v>34.799999999999997</v>
      </c>
      <c r="I17" s="265"/>
      <c r="J17" s="251"/>
      <c r="L17" s="137"/>
      <c r="M17" s="264"/>
      <c r="N17" s="264"/>
      <c r="O17" s="264"/>
      <c r="P17" s="77">
        <v>887</v>
      </c>
      <c r="Q17" s="77">
        <v>610</v>
      </c>
      <c r="R17" s="77">
        <v>337</v>
      </c>
      <c r="S17" s="176">
        <f t="shared" si="0"/>
        <v>0.18234059</v>
      </c>
      <c r="T17" s="88">
        <v>37.299999999999997</v>
      </c>
    </row>
    <row r="18" spans="1:20" ht="18" customHeight="1">
      <c r="A18" s="25" t="s">
        <v>227</v>
      </c>
      <c r="B18" s="255">
        <v>7.03</v>
      </c>
      <c r="C18" s="255">
        <v>7.33</v>
      </c>
      <c r="D18" s="256">
        <v>2.19</v>
      </c>
      <c r="E18" s="259">
        <v>1121</v>
      </c>
      <c r="F18" s="206">
        <v>39</v>
      </c>
      <c r="G18" s="206" t="s">
        <v>233</v>
      </c>
      <c r="H18" s="98">
        <v>14.7</v>
      </c>
      <c r="I18" s="295" t="s">
        <v>30</v>
      </c>
      <c r="J18" s="251">
        <v>78900</v>
      </c>
      <c r="L18" s="137"/>
      <c r="M18" s="264" t="e">
        <f>#REF!*#REF!</f>
        <v>#REF!</v>
      </c>
      <c r="N18" s="264" t="e">
        <f>#REF!*(S18+S19)</f>
        <v>#REF!</v>
      </c>
      <c r="O18" s="264" t="e">
        <f>#REF!*(T18+T19)</f>
        <v>#REF!</v>
      </c>
      <c r="P18" s="77">
        <v>1155</v>
      </c>
      <c r="Q18" s="77">
        <v>415</v>
      </c>
      <c r="R18" s="77">
        <v>315</v>
      </c>
      <c r="S18" s="176">
        <f t="shared" si="0"/>
        <v>0.15098737500000001</v>
      </c>
      <c r="T18" s="88">
        <v>18.399999999999999</v>
      </c>
    </row>
    <row r="19" spans="1:20" ht="18" customHeight="1">
      <c r="A19" s="25" t="s">
        <v>228</v>
      </c>
      <c r="B19" s="255"/>
      <c r="C19" s="255"/>
      <c r="D19" s="256"/>
      <c r="E19" s="259"/>
      <c r="F19" s="206">
        <v>59</v>
      </c>
      <c r="G19" s="206" t="s">
        <v>193</v>
      </c>
      <c r="H19" s="98">
        <v>52.9</v>
      </c>
      <c r="I19" s="295"/>
      <c r="J19" s="251"/>
      <c r="L19" s="137"/>
      <c r="M19" s="264"/>
      <c r="N19" s="264"/>
      <c r="O19" s="264"/>
      <c r="P19" s="77">
        <v>995</v>
      </c>
      <c r="Q19" s="77">
        <v>740</v>
      </c>
      <c r="R19" s="77">
        <v>398</v>
      </c>
      <c r="S19" s="176">
        <f t="shared" si="0"/>
        <v>0.29304740000000001</v>
      </c>
      <c r="T19" s="88">
        <v>55.5</v>
      </c>
    </row>
    <row r="20" spans="1:20" ht="61.5" customHeight="1">
      <c r="A20" s="260" t="s">
        <v>487</v>
      </c>
      <c r="B20" s="261"/>
      <c r="C20" s="261"/>
      <c r="D20" s="261"/>
      <c r="E20" s="261"/>
      <c r="F20" s="261"/>
      <c r="G20" s="261"/>
      <c r="H20" s="261"/>
      <c r="I20" s="261"/>
      <c r="J20" s="218"/>
      <c r="L20" s="48"/>
      <c r="M20" s="32"/>
      <c r="N20" s="32"/>
      <c r="O20" s="32"/>
      <c r="P20" s="82"/>
      <c r="Q20" s="82"/>
      <c r="R20" s="82"/>
      <c r="S20" s="84"/>
      <c r="T20" s="49"/>
    </row>
    <row r="21" spans="1:20" ht="18" customHeight="1">
      <c r="A21" s="245" t="s">
        <v>255</v>
      </c>
      <c r="B21" s="255">
        <v>2.0499999999999998</v>
      </c>
      <c r="C21" s="258">
        <v>2.34</v>
      </c>
      <c r="D21" s="256">
        <v>0.63900000000000001</v>
      </c>
      <c r="E21" s="259">
        <v>480</v>
      </c>
      <c r="F21" s="206">
        <v>26.5</v>
      </c>
      <c r="G21" s="206" t="s">
        <v>51</v>
      </c>
      <c r="H21" s="98">
        <v>8.1</v>
      </c>
      <c r="I21" s="265" t="s">
        <v>29</v>
      </c>
      <c r="J21" s="251">
        <v>29900</v>
      </c>
      <c r="L21" s="198"/>
      <c r="M21" s="264" t="e">
        <f>#REF!*#REF!</f>
        <v>#REF!</v>
      </c>
      <c r="N21" s="264" t="e">
        <f>#REF!*(S21+S22)</f>
        <v>#REF!</v>
      </c>
      <c r="O21" s="264" t="e">
        <f>#REF!*(T21+T22)</f>
        <v>#REF!</v>
      </c>
      <c r="P21" s="77">
        <v>790</v>
      </c>
      <c r="Q21" s="77">
        <v>370</v>
      </c>
      <c r="R21" s="77">
        <v>270</v>
      </c>
      <c r="S21" s="176">
        <f t="shared" ref="S21:S30" si="1">(P21/1000)*(Q21/1000)*(R21/1000)</f>
        <v>7.8921000000000005E-2</v>
      </c>
      <c r="T21" s="88">
        <v>10.6</v>
      </c>
    </row>
    <row r="22" spans="1:20" ht="18" customHeight="1">
      <c r="A22" s="245" t="s">
        <v>256</v>
      </c>
      <c r="B22" s="255"/>
      <c r="C22" s="258"/>
      <c r="D22" s="256"/>
      <c r="E22" s="259"/>
      <c r="F22" s="206">
        <v>54</v>
      </c>
      <c r="G22" s="206" t="s">
        <v>153</v>
      </c>
      <c r="H22" s="98">
        <v>23.9</v>
      </c>
      <c r="I22" s="265"/>
      <c r="J22" s="251"/>
      <c r="L22" s="198"/>
      <c r="M22" s="264"/>
      <c r="N22" s="264"/>
      <c r="O22" s="264"/>
      <c r="P22" s="77">
        <v>828</v>
      </c>
      <c r="Q22" s="77">
        <v>540</v>
      </c>
      <c r="R22" s="77">
        <v>298</v>
      </c>
      <c r="S22" s="176">
        <f t="shared" si="1"/>
        <v>0.13324175999999999</v>
      </c>
      <c r="T22" s="88">
        <v>25.6</v>
      </c>
    </row>
    <row r="23" spans="1:20" ht="18" customHeight="1">
      <c r="A23" s="245" t="s">
        <v>257</v>
      </c>
      <c r="B23" s="255">
        <v>2.64</v>
      </c>
      <c r="C23" s="258">
        <v>2.64</v>
      </c>
      <c r="D23" s="256">
        <v>0.82099999999999995</v>
      </c>
      <c r="E23" s="259">
        <v>510</v>
      </c>
      <c r="F23" s="206">
        <v>26.5</v>
      </c>
      <c r="G23" s="206" t="s">
        <v>51</v>
      </c>
      <c r="H23" s="98">
        <v>8.1</v>
      </c>
      <c r="I23" s="265"/>
      <c r="J23" s="251">
        <v>31500</v>
      </c>
      <c r="L23" s="198"/>
      <c r="M23" s="264" t="e">
        <f>#REF!*#REF!</f>
        <v>#REF!</v>
      </c>
      <c r="N23" s="264" t="e">
        <f>#REF!*(S23+S24)</f>
        <v>#REF!</v>
      </c>
      <c r="O23" s="264" t="e">
        <f>#REF!*(T23+T24)</f>
        <v>#REF!</v>
      </c>
      <c r="P23" s="77">
        <v>790</v>
      </c>
      <c r="Q23" s="77">
        <v>370</v>
      </c>
      <c r="R23" s="77">
        <v>270</v>
      </c>
      <c r="S23" s="176">
        <f t="shared" si="1"/>
        <v>7.8921000000000005E-2</v>
      </c>
      <c r="T23" s="88">
        <v>10.6</v>
      </c>
    </row>
    <row r="24" spans="1:20" ht="18" customHeight="1">
      <c r="A24" s="245" t="s">
        <v>258</v>
      </c>
      <c r="B24" s="255"/>
      <c r="C24" s="258"/>
      <c r="D24" s="256"/>
      <c r="E24" s="259"/>
      <c r="F24" s="206">
        <v>54</v>
      </c>
      <c r="G24" s="206" t="s">
        <v>153</v>
      </c>
      <c r="H24" s="98">
        <v>24.2</v>
      </c>
      <c r="I24" s="265"/>
      <c r="J24" s="251"/>
      <c r="L24" s="198"/>
      <c r="M24" s="264"/>
      <c r="N24" s="264"/>
      <c r="O24" s="264"/>
      <c r="P24" s="77">
        <v>828</v>
      </c>
      <c r="Q24" s="77">
        <v>540</v>
      </c>
      <c r="R24" s="77">
        <v>298</v>
      </c>
      <c r="S24" s="176">
        <f t="shared" si="1"/>
        <v>0.13324175999999999</v>
      </c>
      <c r="T24" s="88">
        <v>26</v>
      </c>
    </row>
    <row r="25" spans="1:20" ht="18" customHeight="1">
      <c r="A25" s="245" t="s">
        <v>259</v>
      </c>
      <c r="B25" s="255">
        <v>3.52</v>
      </c>
      <c r="C25" s="258">
        <v>3.52</v>
      </c>
      <c r="D25" s="256">
        <v>1.0960000000000001</v>
      </c>
      <c r="E25" s="259">
        <v>540</v>
      </c>
      <c r="F25" s="206">
        <v>26.5</v>
      </c>
      <c r="G25" s="206" t="s">
        <v>52</v>
      </c>
      <c r="H25" s="98">
        <v>9</v>
      </c>
      <c r="I25" s="265"/>
      <c r="J25" s="251">
        <v>38900</v>
      </c>
      <c r="L25" s="198"/>
      <c r="M25" s="264" t="e">
        <f>#REF!*#REF!</f>
        <v>#REF!</v>
      </c>
      <c r="N25" s="264" t="e">
        <f>#REF!*(S25+S26)</f>
        <v>#REF!</v>
      </c>
      <c r="O25" s="264" t="e">
        <f>#REF!*(T25+T26)</f>
        <v>#REF!</v>
      </c>
      <c r="P25" s="77">
        <v>875</v>
      </c>
      <c r="Q25" s="77">
        <v>375</v>
      </c>
      <c r="R25" s="77">
        <v>285</v>
      </c>
      <c r="S25" s="176">
        <f t="shared" si="1"/>
        <v>9.3515624999999991E-2</v>
      </c>
      <c r="T25" s="88">
        <v>11.5</v>
      </c>
    </row>
    <row r="26" spans="1:20" ht="18" customHeight="1">
      <c r="A26" s="245" t="s">
        <v>260</v>
      </c>
      <c r="B26" s="255"/>
      <c r="C26" s="258"/>
      <c r="D26" s="256"/>
      <c r="E26" s="259"/>
      <c r="F26" s="206">
        <v>56</v>
      </c>
      <c r="G26" s="206" t="s">
        <v>153</v>
      </c>
      <c r="H26" s="98">
        <v>26</v>
      </c>
      <c r="I26" s="265"/>
      <c r="J26" s="251"/>
      <c r="L26" s="198"/>
      <c r="M26" s="264"/>
      <c r="N26" s="264"/>
      <c r="O26" s="264"/>
      <c r="P26" s="77">
        <v>828</v>
      </c>
      <c r="Q26" s="77">
        <v>540</v>
      </c>
      <c r="R26" s="77">
        <v>298</v>
      </c>
      <c r="S26" s="176">
        <f t="shared" si="1"/>
        <v>0.13324175999999999</v>
      </c>
      <c r="T26" s="88">
        <v>27.7</v>
      </c>
    </row>
    <row r="27" spans="1:20" ht="18" customHeight="1">
      <c r="A27" s="245" t="s">
        <v>261</v>
      </c>
      <c r="B27" s="255">
        <v>5.28</v>
      </c>
      <c r="C27" s="258">
        <v>5.57</v>
      </c>
      <c r="D27" s="256">
        <v>1.643</v>
      </c>
      <c r="E27" s="259">
        <v>818</v>
      </c>
      <c r="F27" s="206">
        <v>34.5</v>
      </c>
      <c r="G27" s="206" t="s">
        <v>53</v>
      </c>
      <c r="H27" s="98">
        <v>12.1</v>
      </c>
      <c r="I27" s="265"/>
      <c r="J27" s="251">
        <v>61500</v>
      </c>
      <c r="L27" s="198"/>
      <c r="M27" s="264" t="e">
        <f>#REF!*#REF!</f>
        <v>#REF!</v>
      </c>
      <c r="N27" s="264" t="e">
        <f>#REF!*(S27+S28)</f>
        <v>#REF!</v>
      </c>
      <c r="O27" s="264" t="e">
        <f>#REF!*(T27+T28)</f>
        <v>#REF!</v>
      </c>
      <c r="P27" s="77">
        <v>1045</v>
      </c>
      <c r="Q27" s="77">
        <v>405</v>
      </c>
      <c r="R27" s="77">
        <v>305</v>
      </c>
      <c r="S27" s="176">
        <f t="shared" si="1"/>
        <v>0.12908362500000001</v>
      </c>
      <c r="T27" s="88">
        <v>15.5</v>
      </c>
    </row>
    <row r="28" spans="1:20" ht="18" customHeight="1">
      <c r="A28" s="245" t="s">
        <v>262</v>
      </c>
      <c r="B28" s="255"/>
      <c r="C28" s="258"/>
      <c r="D28" s="256"/>
      <c r="E28" s="259"/>
      <c r="F28" s="206">
        <v>57</v>
      </c>
      <c r="G28" s="206" t="s">
        <v>232</v>
      </c>
      <c r="H28" s="98">
        <v>34.5</v>
      </c>
      <c r="I28" s="265"/>
      <c r="J28" s="251"/>
      <c r="L28" s="198"/>
      <c r="M28" s="264"/>
      <c r="N28" s="264"/>
      <c r="O28" s="264"/>
      <c r="P28" s="77">
        <v>887</v>
      </c>
      <c r="Q28" s="77">
        <v>610</v>
      </c>
      <c r="R28" s="77">
        <v>337</v>
      </c>
      <c r="S28" s="176">
        <f t="shared" si="1"/>
        <v>0.18234059</v>
      </c>
      <c r="T28" s="88">
        <v>37</v>
      </c>
    </row>
    <row r="29" spans="1:20" ht="18" customHeight="1">
      <c r="A29" s="245" t="s">
        <v>263</v>
      </c>
      <c r="B29" s="255">
        <v>7.03</v>
      </c>
      <c r="C29" s="258">
        <v>7.33</v>
      </c>
      <c r="D29" s="256">
        <v>2.2000000000000002</v>
      </c>
      <c r="E29" s="259">
        <v>1150</v>
      </c>
      <c r="F29" s="206">
        <v>34.5</v>
      </c>
      <c r="G29" s="206" t="s">
        <v>54</v>
      </c>
      <c r="H29" s="98">
        <v>15</v>
      </c>
      <c r="I29" s="265" t="s">
        <v>30</v>
      </c>
      <c r="J29" s="251">
        <v>82500</v>
      </c>
      <c r="L29" s="198"/>
      <c r="M29" s="264" t="e">
        <f>#REF!*#REF!</f>
        <v>#REF!</v>
      </c>
      <c r="N29" s="264" t="e">
        <f>#REF!*(S29+S30)</f>
        <v>#REF!</v>
      </c>
      <c r="O29" s="264" t="e">
        <f>#REF!*(T29+T30)</f>
        <v>#REF!</v>
      </c>
      <c r="P29" s="77">
        <v>1155</v>
      </c>
      <c r="Q29" s="77">
        <v>415</v>
      </c>
      <c r="R29" s="77">
        <v>315</v>
      </c>
      <c r="S29" s="176">
        <f t="shared" si="1"/>
        <v>0.15098737500000001</v>
      </c>
      <c r="T29" s="88">
        <v>18.7</v>
      </c>
    </row>
    <row r="30" spans="1:20" ht="18" customHeight="1">
      <c r="A30" s="245" t="s">
        <v>264</v>
      </c>
      <c r="B30" s="255"/>
      <c r="C30" s="258"/>
      <c r="D30" s="256"/>
      <c r="E30" s="259"/>
      <c r="F30" s="206">
        <v>60.5</v>
      </c>
      <c r="G30" s="206" t="s">
        <v>193</v>
      </c>
      <c r="H30" s="98">
        <v>47.9</v>
      </c>
      <c r="I30" s="265"/>
      <c r="J30" s="251"/>
      <c r="L30" s="198"/>
      <c r="M30" s="264"/>
      <c r="N30" s="264"/>
      <c r="O30" s="264"/>
      <c r="P30" s="77">
        <v>995</v>
      </c>
      <c r="Q30" s="77">
        <v>740</v>
      </c>
      <c r="R30" s="77">
        <v>398</v>
      </c>
      <c r="S30" s="176">
        <f t="shared" si="1"/>
        <v>0.29304740000000001</v>
      </c>
      <c r="T30" s="88">
        <v>50.9</v>
      </c>
    </row>
    <row r="31" spans="1:20" ht="68.25" customHeight="1">
      <c r="A31" s="260" t="s">
        <v>488</v>
      </c>
      <c r="B31" s="261"/>
      <c r="C31" s="261"/>
      <c r="D31" s="261"/>
      <c r="E31" s="261"/>
      <c r="F31" s="261"/>
      <c r="G31" s="261"/>
      <c r="H31" s="261"/>
      <c r="I31" s="261"/>
      <c r="J31" s="218"/>
      <c r="L31" s="48"/>
      <c r="M31" s="32"/>
      <c r="N31" s="32"/>
      <c r="O31" s="32"/>
      <c r="P31" s="82"/>
      <c r="Q31" s="82"/>
      <c r="R31" s="82"/>
      <c r="S31" s="84"/>
      <c r="T31" s="49"/>
    </row>
    <row r="32" spans="1:20" ht="18" customHeight="1">
      <c r="A32" s="245" t="s">
        <v>136</v>
      </c>
      <c r="B32" s="255">
        <v>8.2100000000000009</v>
      </c>
      <c r="C32" s="258">
        <v>8.5</v>
      </c>
      <c r="D32" s="256">
        <v>2.556</v>
      </c>
      <c r="E32" s="259">
        <v>1450</v>
      </c>
      <c r="F32" s="206">
        <v>40</v>
      </c>
      <c r="G32" s="206" t="s">
        <v>304</v>
      </c>
      <c r="H32" s="98">
        <v>20.100000000000001</v>
      </c>
      <c r="I32" s="265"/>
      <c r="J32" s="251">
        <v>106900</v>
      </c>
      <c r="L32" s="32"/>
      <c r="M32" s="264" t="e">
        <f>#REF!*#REF!</f>
        <v>#REF!</v>
      </c>
      <c r="N32" s="264" t="e">
        <f>#REF!*(S32+S33)</f>
        <v>#REF!</v>
      </c>
      <c r="O32" s="264" t="e">
        <f>#REF!*(T32+T33)</f>
        <v>#REF!</v>
      </c>
      <c r="P32" s="77">
        <v>1340</v>
      </c>
      <c r="Q32" s="77">
        <v>450</v>
      </c>
      <c r="R32" s="77">
        <v>380</v>
      </c>
      <c r="S32" s="176">
        <f t="shared" ref="S32:S35" si="2">(P32/1000)*(Q32/1000)*(R32/1000)</f>
        <v>0.22914000000000004</v>
      </c>
      <c r="T32" s="88">
        <v>25.9</v>
      </c>
    </row>
    <row r="33" spans="1:21" ht="18" customHeight="1">
      <c r="A33" s="245" t="s">
        <v>137</v>
      </c>
      <c r="B33" s="255"/>
      <c r="C33" s="258"/>
      <c r="D33" s="256"/>
      <c r="E33" s="259"/>
      <c r="F33" s="206">
        <v>58.5</v>
      </c>
      <c r="G33" s="206" t="s">
        <v>60</v>
      </c>
      <c r="H33" s="98">
        <v>62.5</v>
      </c>
      <c r="I33" s="265"/>
      <c r="J33" s="251"/>
      <c r="L33" s="32"/>
      <c r="M33" s="264"/>
      <c r="N33" s="264"/>
      <c r="O33" s="264"/>
      <c r="P33" s="77">
        <v>1090</v>
      </c>
      <c r="Q33" s="77">
        <v>885</v>
      </c>
      <c r="R33" s="77">
        <v>500</v>
      </c>
      <c r="S33" s="176">
        <f t="shared" si="2"/>
        <v>0.48232500000000006</v>
      </c>
      <c r="T33" s="88">
        <v>68.5</v>
      </c>
    </row>
    <row r="34" spans="1:21" ht="18" customHeight="1">
      <c r="A34" s="245" t="s">
        <v>138</v>
      </c>
      <c r="B34" s="255">
        <v>9.9700000000000006</v>
      </c>
      <c r="C34" s="258">
        <v>10.84</v>
      </c>
      <c r="D34" s="256">
        <v>3.1040000000000001</v>
      </c>
      <c r="E34" s="259">
        <v>1370</v>
      </c>
      <c r="F34" s="206">
        <v>42</v>
      </c>
      <c r="G34" s="206" t="s">
        <v>304</v>
      </c>
      <c r="H34" s="98">
        <v>21.8</v>
      </c>
      <c r="I34" s="265"/>
      <c r="J34" s="251">
        <v>141900</v>
      </c>
      <c r="L34" s="32"/>
      <c r="M34" s="264" t="e">
        <f>#REF!*#REF!</f>
        <v>#REF!</v>
      </c>
      <c r="N34" s="264" t="e">
        <f>#REF!*(S34+S35)</f>
        <v>#REF!</v>
      </c>
      <c r="O34" s="264" t="e">
        <f>#REF!*(T34+T35)</f>
        <v>#REF!</v>
      </c>
      <c r="P34" s="77">
        <v>1340</v>
      </c>
      <c r="Q34" s="77">
        <v>450</v>
      </c>
      <c r="R34" s="77">
        <v>380</v>
      </c>
      <c r="S34" s="176">
        <f t="shared" si="2"/>
        <v>0.22914000000000004</v>
      </c>
      <c r="T34" s="88">
        <v>27.6</v>
      </c>
    </row>
    <row r="35" spans="1:21" ht="18" customHeight="1">
      <c r="A35" s="245" t="s">
        <v>139</v>
      </c>
      <c r="B35" s="255"/>
      <c r="C35" s="258"/>
      <c r="D35" s="256"/>
      <c r="E35" s="259"/>
      <c r="F35" s="206">
        <v>62</v>
      </c>
      <c r="G35" s="206" t="s">
        <v>60</v>
      </c>
      <c r="H35" s="98">
        <v>70</v>
      </c>
      <c r="I35" s="265"/>
      <c r="J35" s="251"/>
      <c r="L35" s="32"/>
      <c r="M35" s="264"/>
      <c r="N35" s="264"/>
      <c r="O35" s="264"/>
      <c r="P35" s="77">
        <v>1090</v>
      </c>
      <c r="Q35" s="77">
        <v>885</v>
      </c>
      <c r="R35" s="77">
        <v>500</v>
      </c>
      <c r="S35" s="176">
        <f t="shared" si="2"/>
        <v>0.48232500000000006</v>
      </c>
      <c r="T35" s="88">
        <v>76.5</v>
      </c>
    </row>
    <row r="36" spans="1:21" s="29" customFormat="1" ht="27" customHeight="1">
      <c r="A36" s="300" t="s">
        <v>39</v>
      </c>
      <c r="B36" s="301"/>
      <c r="C36" s="301"/>
      <c r="D36" s="301"/>
      <c r="E36" s="301"/>
      <c r="F36" s="301"/>
      <c r="G36" s="301"/>
      <c r="H36" s="301"/>
      <c r="I36" s="301"/>
      <c r="J36" s="244"/>
      <c r="K36" s="187"/>
      <c r="L36" s="34"/>
      <c r="M36" s="32"/>
      <c r="N36" s="32"/>
      <c r="O36" s="32"/>
      <c r="P36" s="81"/>
      <c r="Q36" s="81"/>
      <c r="R36" s="81"/>
      <c r="S36" s="97"/>
      <c r="U36" s="187"/>
    </row>
    <row r="37" spans="1:21" ht="96" customHeight="1">
      <c r="A37" s="260" t="s">
        <v>482</v>
      </c>
      <c r="B37" s="261"/>
      <c r="C37" s="261"/>
      <c r="D37" s="261"/>
      <c r="E37" s="261"/>
      <c r="F37" s="261"/>
      <c r="G37" s="261"/>
      <c r="H37" s="261"/>
      <c r="I37" s="261"/>
      <c r="J37" s="218"/>
      <c r="L37" s="48"/>
      <c r="M37" s="48"/>
      <c r="N37" s="48"/>
      <c r="O37" s="48"/>
      <c r="P37" s="82"/>
      <c r="Q37" s="82"/>
      <c r="R37" s="82"/>
      <c r="S37" s="84"/>
      <c r="T37" s="49"/>
    </row>
    <row r="38" spans="1:21" ht="18" customHeight="1">
      <c r="A38" s="160" t="s">
        <v>265</v>
      </c>
      <c r="B38" s="255" t="s">
        <v>448</v>
      </c>
      <c r="C38" s="258" t="s">
        <v>449</v>
      </c>
      <c r="D38" s="256" t="s">
        <v>450</v>
      </c>
      <c r="E38" s="259">
        <v>514</v>
      </c>
      <c r="F38" s="206" t="s">
        <v>451</v>
      </c>
      <c r="G38" s="206" t="s">
        <v>229</v>
      </c>
      <c r="H38" s="98">
        <v>8</v>
      </c>
      <c r="I38" s="265" t="s">
        <v>441</v>
      </c>
      <c r="J38" s="251">
        <v>40500</v>
      </c>
      <c r="L38" s="137"/>
      <c r="M38" s="264" t="e">
        <f>#REF!*#REF!</f>
        <v>#REF!</v>
      </c>
      <c r="N38" s="264" t="e">
        <f>#REF!*(S38+S39)</f>
        <v>#REF!</v>
      </c>
      <c r="O38" s="264" t="e">
        <f>#REF!*(T38+T39)</f>
        <v>#REF!</v>
      </c>
      <c r="P38" s="77">
        <v>790</v>
      </c>
      <c r="Q38" s="77">
        <v>370</v>
      </c>
      <c r="R38" s="77">
        <v>270</v>
      </c>
      <c r="S38" s="176">
        <f t="shared" ref="S38:S43" si="3">(P38/1000)*(Q38/1000)*(R38/1000)</f>
        <v>7.8921000000000005E-2</v>
      </c>
      <c r="T38" s="88">
        <v>10.199999999999999</v>
      </c>
    </row>
    <row r="39" spans="1:21" ht="18" customHeight="1">
      <c r="A39" s="160" t="s">
        <v>266</v>
      </c>
      <c r="B39" s="255"/>
      <c r="C39" s="258"/>
      <c r="D39" s="256"/>
      <c r="E39" s="259"/>
      <c r="F39" s="193" t="s">
        <v>452</v>
      </c>
      <c r="G39" s="206" t="s">
        <v>153</v>
      </c>
      <c r="H39" s="98">
        <v>20.2</v>
      </c>
      <c r="I39" s="265"/>
      <c r="J39" s="251"/>
      <c r="L39" s="137"/>
      <c r="M39" s="264"/>
      <c r="N39" s="264"/>
      <c r="O39" s="264"/>
      <c r="P39" s="77">
        <v>828</v>
      </c>
      <c r="Q39" s="77">
        <v>540</v>
      </c>
      <c r="R39" s="77">
        <v>298</v>
      </c>
      <c r="S39" s="176">
        <f t="shared" si="3"/>
        <v>0.13324175999999999</v>
      </c>
      <c r="T39" s="88">
        <v>21.2</v>
      </c>
    </row>
    <row r="40" spans="1:21" ht="18" customHeight="1">
      <c r="A40" s="160" t="s">
        <v>437</v>
      </c>
      <c r="B40" s="255" t="s">
        <v>453</v>
      </c>
      <c r="C40" s="258" t="s">
        <v>454</v>
      </c>
      <c r="D40" s="256" t="s">
        <v>455</v>
      </c>
      <c r="E40" s="259">
        <v>514</v>
      </c>
      <c r="F40" s="206" t="s">
        <v>451</v>
      </c>
      <c r="G40" s="206" t="s">
        <v>229</v>
      </c>
      <c r="H40" s="98">
        <v>8</v>
      </c>
      <c r="I40" s="265"/>
      <c r="J40" s="251">
        <v>42500</v>
      </c>
      <c r="L40" s="137"/>
      <c r="M40" s="264" t="e">
        <f>#REF!*#REF!</f>
        <v>#REF!</v>
      </c>
      <c r="N40" s="264" t="e">
        <f>#REF!*(S40+S41)</f>
        <v>#REF!</v>
      </c>
      <c r="O40" s="264" t="e">
        <f>#REF!*(T40+T41)</f>
        <v>#REF!</v>
      </c>
      <c r="P40" s="77">
        <v>790</v>
      </c>
      <c r="Q40" s="77">
        <v>370</v>
      </c>
      <c r="R40" s="77">
        <v>270</v>
      </c>
      <c r="S40" s="176">
        <f t="shared" si="3"/>
        <v>7.8921000000000005E-2</v>
      </c>
      <c r="T40" s="88">
        <v>10.199999999999999</v>
      </c>
    </row>
    <row r="41" spans="1:21" ht="18" customHeight="1">
      <c r="A41" s="160" t="s">
        <v>438</v>
      </c>
      <c r="B41" s="255"/>
      <c r="C41" s="258"/>
      <c r="D41" s="256"/>
      <c r="E41" s="259"/>
      <c r="F41" s="193" t="s">
        <v>452</v>
      </c>
      <c r="G41" s="206" t="s">
        <v>153</v>
      </c>
      <c r="H41" s="98">
        <v>20.2</v>
      </c>
      <c r="I41" s="265"/>
      <c r="J41" s="251"/>
      <c r="L41" s="137"/>
      <c r="M41" s="264"/>
      <c r="N41" s="264"/>
      <c r="O41" s="264"/>
      <c r="P41" s="77">
        <v>828</v>
      </c>
      <c r="Q41" s="77">
        <v>540</v>
      </c>
      <c r="R41" s="77">
        <v>298</v>
      </c>
      <c r="S41" s="176">
        <f t="shared" si="3"/>
        <v>0.13324175999999999</v>
      </c>
      <c r="T41" s="88">
        <v>21.2</v>
      </c>
    </row>
    <row r="42" spans="1:21" ht="18" customHeight="1">
      <c r="A42" s="160" t="s">
        <v>439</v>
      </c>
      <c r="B42" s="255" t="s">
        <v>456</v>
      </c>
      <c r="C42" s="258" t="s">
        <v>457</v>
      </c>
      <c r="D42" s="256" t="s">
        <v>458</v>
      </c>
      <c r="E42" s="259">
        <v>520</v>
      </c>
      <c r="F42" s="206" t="s">
        <v>459</v>
      </c>
      <c r="G42" s="206" t="s">
        <v>229</v>
      </c>
      <c r="H42" s="98">
        <v>8.1</v>
      </c>
      <c r="I42" s="265"/>
      <c r="J42" s="251">
        <v>47900</v>
      </c>
      <c r="L42" s="137"/>
      <c r="M42" s="264" t="e">
        <f>#REF!*#REF!</f>
        <v>#REF!</v>
      </c>
      <c r="N42" s="264" t="e">
        <f>#REF!*(S42+S43)</f>
        <v>#REF!</v>
      </c>
      <c r="O42" s="264" t="e">
        <f>#REF!*(T42+T43)</f>
        <v>#REF!</v>
      </c>
      <c r="P42" s="77">
        <v>790</v>
      </c>
      <c r="Q42" s="77">
        <v>370</v>
      </c>
      <c r="R42" s="77">
        <v>270</v>
      </c>
      <c r="S42" s="176">
        <f t="shared" si="3"/>
        <v>7.8921000000000005E-2</v>
      </c>
      <c r="T42" s="88">
        <v>10.3</v>
      </c>
    </row>
    <row r="43" spans="1:21" ht="18" customHeight="1">
      <c r="A43" s="160" t="s">
        <v>440</v>
      </c>
      <c r="B43" s="255"/>
      <c r="C43" s="258"/>
      <c r="D43" s="256"/>
      <c r="E43" s="259"/>
      <c r="F43" s="193" t="s">
        <v>460</v>
      </c>
      <c r="G43" s="206" t="s">
        <v>153</v>
      </c>
      <c r="H43" s="98">
        <v>21.4</v>
      </c>
      <c r="I43" s="265"/>
      <c r="J43" s="251"/>
      <c r="L43" s="137"/>
      <c r="M43" s="264"/>
      <c r="N43" s="264"/>
      <c r="O43" s="264"/>
      <c r="P43" s="77">
        <v>828</v>
      </c>
      <c r="Q43" s="77">
        <v>540</v>
      </c>
      <c r="R43" s="77">
        <v>298</v>
      </c>
      <c r="S43" s="176">
        <f t="shared" si="3"/>
        <v>0.13324175999999999</v>
      </c>
      <c r="T43" s="88">
        <v>23.2</v>
      </c>
    </row>
    <row r="44" spans="1:21" ht="101.25" customHeight="1">
      <c r="A44" s="260" t="s">
        <v>483</v>
      </c>
      <c r="B44" s="261"/>
      <c r="C44" s="261"/>
      <c r="D44" s="261"/>
      <c r="E44" s="261"/>
      <c r="F44" s="261"/>
      <c r="G44" s="261"/>
      <c r="H44" s="261"/>
      <c r="I44" s="261"/>
      <c r="J44" s="218"/>
      <c r="L44" s="48"/>
      <c r="M44" s="48"/>
      <c r="N44" s="48"/>
      <c r="O44" s="48"/>
      <c r="P44" s="82"/>
      <c r="Q44" s="82"/>
      <c r="R44" s="82"/>
      <c r="S44" s="84"/>
      <c r="T44" s="49"/>
    </row>
    <row r="45" spans="1:21" ht="18" customHeight="1">
      <c r="A45" s="160" t="s">
        <v>442</v>
      </c>
      <c r="B45" s="255" t="s">
        <v>298</v>
      </c>
      <c r="C45" s="258" t="s">
        <v>245</v>
      </c>
      <c r="D45" s="256" t="s">
        <v>249</v>
      </c>
      <c r="E45" s="259">
        <v>460</v>
      </c>
      <c r="F45" s="206" t="s">
        <v>461</v>
      </c>
      <c r="G45" s="206" t="s">
        <v>229</v>
      </c>
      <c r="H45" s="98">
        <v>8</v>
      </c>
      <c r="I45" s="265" t="s">
        <v>441</v>
      </c>
      <c r="J45" s="251">
        <v>46900</v>
      </c>
      <c r="L45" s="137"/>
      <c r="M45" s="264" t="e">
        <f>#REF!*#REF!</f>
        <v>#REF!</v>
      </c>
      <c r="N45" s="264" t="e">
        <f>#REF!*(S45+S46)</f>
        <v>#REF!</v>
      </c>
      <c r="O45" s="264" t="e">
        <f>#REF!*(T45+T46)</f>
        <v>#REF!</v>
      </c>
      <c r="P45" s="77">
        <v>790</v>
      </c>
      <c r="Q45" s="77">
        <v>370</v>
      </c>
      <c r="R45" s="77">
        <v>270</v>
      </c>
      <c r="S45" s="176">
        <f t="shared" ref="S45:S52" si="4">(P45/1000)*(Q45/1000)*(R45/1000)</f>
        <v>7.8921000000000005E-2</v>
      </c>
      <c r="T45" s="88">
        <v>10.6</v>
      </c>
    </row>
    <row r="46" spans="1:21" ht="18" customHeight="1">
      <c r="A46" s="160" t="s">
        <v>234</v>
      </c>
      <c r="B46" s="255"/>
      <c r="C46" s="258"/>
      <c r="D46" s="256"/>
      <c r="E46" s="259"/>
      <c r="F46" s="206">
        <v>55.5</v>
      </c>
      <c r="G46" s="206" t="s">
        <v>153</v>
      </c>
      <c r="H46" s="98">
        <v>23.5</v>
      </c>
      <c r="I46" s="265"/>
      <c r="J46" s="251"/>
      <c r="L46" s="137"/>
      <c r="M46" s="264"/>
      <c r="N46" s="264"/>
      <c r="O46" s="264"/>
      <c r="P46" s="77">
        <v>828</v>
      </c>
      <c r="Q46" s="77">
        <v>540</v>
      </c>
      <c r="R46" s="77">
        <v>298</v>
      </c>
      <c r="S46" s="176">
        <f t="shared" si="4"/>
        <v>0.13324175999999999</v>
      </c>
      <c r="T46" s="88">
        <v>25.4</v>
      </c>
    </row>
    <row r="47" spans="1:21" ht="18" customHeight="1">
      <c r="A47" s="160" t="s">
        <v>443</v>
      </c>
      <c r="B47" s="255" t="s">
        <v>242</v>
      </c>
      <c r="C47" s="258" t="s">
        <v>246</v>
      </c>
      <c r="D47" s="256" t="s">
        <v>250</v>
      </c>
      <c r="E47" s="259">
        <v>530</v>
      </c>
      <c r="F47" s="206" t="s">
        <v>461</v>
      </c>
      <c r="G47" s="206" t="s">
        <v>252</v>
      </c>
      <c r="H47" s="98">
        <v>8.6999999999999993</v>
      </c>
      <c r="I47" s="265"/>
      <c r="J47" s="251">
        <v>52500</v>
      </c>
      <c r="L47" s="137"/>
      <c r="M47" s="264" t="e">
        <f>#REF!*#REF!</f>
        <v>#REF!</v>
      </c>
      <c r="N47" s="264" t="e">
        <f>#REF!*(S47+S48)</f>
        <v>#REF!</v>
      </c>
      <c r="O47" s="264" t="e">
        <f>#REF!*(T47+T48)</f>
        <v>#REF!</v>
      </c>
      <c r="P47" s="77">
        <v>875</v>
      </c>
      <c r="Q47" s="77">
        <v>375</v>
      </c>
      <c r="R47" s="77">
        <v>285</v>
      </c>
      <c r="S47" s="176">
        <f t="shared" si="4"/>
        <v>9.3515624999999991E-2</v>
      </c>
      <c r="T47" s="88">
        <v>11.5</v>
      </c>
    </row>
    <row r="48" spans="1:21" ht="18" customHeight="1">
      <c r="A48" s="160" t="s">
        <v>235</v>
      </c>
      <c r="B48" s="255"/>
      <c r="C48" s="258"/>
      <c r="D48" s="256"/>
      <c r="E48" s="259"/>
      <c r="F48" s="206">
        <v>56</v>
      </c>
      <c r="G48" s="206" t="s">
        <v>153</v>
      </c>
      <c r="H48" s="98">
        <v>23.7</v>
      </c>
      <c r="I48" s="265"/>
      <c r="J48" s="251"/>
      <c r="L48" s="137"/>
      <c r="M48" s="264"/>
      <c r="N48" s="264"/>
      <c r="O48" s="264"/>
      <c r="P48" s="77">
        <v>828</v>
      </c>
      <c r="Q48" s="77">
        <v>540</v>
      </c>
      <c r="R48" s="77">
        <v>298</v>
      </c>
      <c r="S48" s="176">
        <f t="shared" si="4"/>
        <v>0.13324175999999999</v>
      </c>
      <c r="T48" s="88">
        <v>25.5</v>
      </c>
    </row>
    <row r="49" spans="1:20" ht="18" customHeight="1">
      <c r="A49" s="160" t="s">
        <v>444</v>
      </c>
      <c r="B49" s="255" t="s">
        <v>243</v>
      </c>
      <c r="C49" s="258" t="s">
        <v>247</v>
      </c>
      <c r="D49" s="256" t="s">
        <v>251</v>
      </c>
      <c r="E49" s="259">
        <v>800</v>
      </c>
      <c r="F49" s="206" t="s">
        <v>462</v>
      </c>
      <c r="G49" s="206" t="s">
        <v>463</v>
      </c>
      <c r="H49" s="98">
        <v>11.2</v>
      </c>
      <c r="I49" s="265"/>
      <c r="J49" s="251">
        <v>74900</v>
      </c>
      <c r="L49" s="137"/>
      <c r="M49" s="264" t="e">
        <f>#REF!*#REF!</f>
        <v>#REF!</v>
      </c>
      <c r="N49" s="264" t="e">
        <f>#REF!*(S49+S50)</f>
        <v>#REF!</v>
      </c>
      <c r="O49" s="264" t="e">
        <f>#REF!*(T49+T50)</f>
        <v>#REF!</v>
      </c>
      <c r="P49" s="77">
        <v>1045</v>
      </c>
      <c r="Q49" s="77">
        <v>405</v>
      </c>
      <c r="R49" s="77">
        <v>305</v>
      </c>
      <c r="S49" s="176">
        <f t="shared" si="4"/>
        <v>0.12908362500000001</v>
      </c>
      <c r="T49" s="88">
        <v>14.6</v>
      </c>
    </row>
    <row r="50" spans="1:20" ht="18" customHeight="1">
      <c r="A50" s="160" t="s">
        <v>237</v>
      </c>
      <c r="B50" s="255"/>
      <c r="C50" s="258"/>
      <c r="D50" s="256"/>
      <c r="E50" s="259"/>
      <c r="F50" s="193" t="s">
        <v>464</v>
      </c>
      <c r="G50" s="206" t="s">
        <v>194</v>
      </c>
      <c r="H50" s="98">
        <v>33.5</v>
      </c>
      <c r="I50" s="265"/>
      <c r="J50" s="251"/>
      <c r="L50" s="137"/>
      <c r="M50" s="264"/>
      <c r="N50" s="264"/>
      <c r="O50" s="264"/>
      <c r="P50" s="77">
        <v>915</v>
      </c>
      <c r="Q50" s="77">
        <v>615</v>
      </c>
      <c r="R50" s="77">
        <v>370</v>
      </c>
      <c r="S50" s="176">
        <f t="shared" si="4"/>
        <v>0.20820825000000001</v>
      </c>
      <c r="T50" s="88">
        <v>36.1</v>
      </c>
    </row>
    <row r="51" spans="1:20" ht="18" customHeight="1">
      <c r="A51" s="160" t="s">
        <v>445</v>
      </c>
      <c r="B51" s="255" t="s">
        <v>244</v>
      </c>
      <c r="C51" s="258" t="s">
        <v>248</v>
      </c>
      <c r="D51" s="256" t="s">
        <v>297</v>
      </c>
      <c r="E51" s="259">
        <v>1090</v>
      </c>
      <c r="F51" s="206" t="s">
        <v>465</v>
      </c>
      <c r="G51" s="206" t="s">
        <v>233</v>
      </c>
      <c r="H51" s="98">
        <v>13.6</v>
      </c>
      <c r="I51" s="295" t="s">
        <v>30</v>
      </c>
      <c r="J51" s="251">
        <v>95500</v>
      </c>
      <c r="L51" s="137"/>
      <c r="M51" s="264" t="e">
        <f>#REF!*#REF!</f>
        <v>#REF!</v>
      </c>
      <c r="N51" s="264" t="e">
        <f>#REF!*(S51+S52)</f>
        <v>#REF!</v>
      </c>
      <c r="O51" s="264" t="e">
        <f>#REF!*(T51+T52)</f>
        <v>#REF!</v>
      </c>
      <c r="P51" s="77">
        <v>1155</v>
      </c>
      <c r="Q51" s="77">
        <v>415</v>
      </c>
      <c r="R51" s="77">
        <v>315</v>
      </c>
      <c r="S51" s="176">
        <f t="shared" si="4"/>
        <v>0.15098737500000001</v>
      </c>
      <c r="T51" s="88">
        <v>17.399999999999999</v>
      </c>
    </row>
    <row r="52" spans="1:20" ht="18" customHeight="1">
      <c r="A52" s="160" t="s">
        <v>239</v>
      </c>
      <c r="B52" s="255"/>
      <c r="C52" s="258"/>
      <c r="D52" s="256"/>
      <c r="E52" s="259"/>
      <c r="F52" s="206">
        <v>60</v>
      </c>
      <c r="G52" s="206" t="s">
        <v>193</v>
      </c>
      <c r="H52" s="98">
        <v>43.9</v>
      </c>
      <c r="I52" s="295"/>
      <c r="J52" s="251"/>
      <c r="L52" s="137"/>
      <c r="M52" s="264"/>
      <c r="N52" s="264"/>
      <c r="O52" s="264"/>
      <c r="P52" s="77">
        <v>995</v>
      </c>
      <c r="Q52" s="77">
        <v>740</v>
      </c>
      <c r="R52" s="77">
        <v>398</v>
      </c>
      <c r="S52" s="176">
        <f t="shared" si="4"/>
        <v>0.29304740000000001</v>
      </c>
      <c r="T52" s="88">
        <v>47</v>
      </c>
    </row>
    <row r="53" spans="1:20" ht="116.25" customHeight="1">
      <c r="A53" s="260" t="s">
        <v>296</v>
      </c>
      <c r="B53" s="261"/>
      <c r="C53" s="261"/>
      <c r="D53" s="261"/>
      <c r="E53" s="261"/>
      <c r="F53" s="261"/>
      <c r="G53" s="261"/>
      <c r="H53" s="261"/>
      <c r="I53" s="261"/>
      <c r="J53" s="218"/>
      <c r="L53" s="48"/>
      <c r="M53" s="32"/>
      <c r="N53" s="32"/>
      <c r="O53" s="32"/>
      <c r="P53" s="82"/>
      <c r="Q53" s="82"/>
      <c r="R53" s="82"/>
      <c r="S53" s="84"/>
      <c r="T53" s="49"/>
    </row>
    <row r="54" spans="1:20" ht="18" customHeight="1">
      <c r="A54" s="25" t="s">
        <v>89</v>
      </c>
      <c r="B54" s="255" t="s">
        <v>115</v>
      </c>
      <c r="C54" s="258" t="s">
        <v>116</v>
      </c>
      <c r="D54" s="268" t="s">
        <v>471</v>
      </c>
      <c r="E54" s="259">
        <v>565</v>
      </c>
      <c r="F54" s="206">
        <v>20</v>
      </c>
      <c r="G54" s="206" t="s">
        <v>93</v>
      </c>
      <c r="H54" s="98">
        <v>13</v>
      </c>
      <c r="I54" s="265" t="s">
        <v>29</v>
      </c>
      <c r="J54" s="251">
        <v>103900</v>
      </c>
      <c r="L54" s="32"/>
      <c r="M54" s="264" t="e">
        <f>#REF!*#REF!</f>
        <v>#REF!</v>
      </c>
      <c r="N54" s="264" t="e">
        <f>#REF!*(S54+S55)</f>
        <v>#REF!</v>
      </c>
      <c r="O54" s="264" t="e">
        <f>#REF!*(T54+T55)</f>
        <v>#REF!</v>
      </c>
      <c r="P54" s="77">
        <v>985</v>
      </c>
      <c r="Q54" s="77">
        <v>345</v>
      </c>
      <c r="R54" s="77">
        <v>370</v>
      </c>
      <c r="S54" s="176">
        <f>(P54/1000)*(Q54/1000)*(R54/1000)</f>
        <v>0.12573524999999999</v>
      </c>
      <c r="T54" s="88">
        <v>17.100000000000001</v>
      </c>
    </row>
    <row r="55" spans="1:20" ht="18" customHeight="1">
      <c r="A55" s="25" t="s">
        <v>91</v>
      </c>
      <c r="B55" s="255"/>
      <c r="C55" s="258"/>
      <c r="D55" s="268"/>
      <c r="E55" s="259"/>
      <c r="F55" s="206">
        <v>57</v>
      </c>
      <c r="G55" s="206" t="s">
        <v>55</v>
      </c>
      <c r="H55" s="98">
        <v>36.4</v>
      </c>
      <c r="I55" s="265"/>
      <c r="J55" s="251"/>
      <c r="L55" s="32"/>
      <c r="M55" s="264"/>
      <c r="N55" s="264"/>
      <c r="O55" s="264"/>
      <c r="P55" s="77">
        <v>920</v>
      </c>
      <c r="Q55" s="77">
        <v>615</v>
      </c>
      <c r="R55" s="77">
        <v>390</v>
      </c>
      <c r="S55" s="176">
        <f>(P55/1000)*(Q55/1000)*(R55/1000)</f>
        <v>0.220662</v>
      </c>
      <c r="T55" s="88">
        <v>39.700000000000003</v>
      </c>
    </row>
    <row r="56" spans="1:20" ht="18" customHeight="1">
      <c r="A56" s="25" t="s">
        <v>90</v>
      </c>
      <c r="B56" s="255" t="s">
        <v>117</v>
      </c>
      <c r="C56" s="258" t="s">
        <v>118</v>
      </c>
      <c r="D56" s="268" t="s">
        <v>472</v>
      </c>
      <c r="E56" s="259">
        <v>590</v>
      </c>
      <c r="F56" s="206">
        <v>21</v>
      </c>
      <c r="G56" s="206" t="s">
        <v>93</v>
      </c>
      <c r="H56" s="98">
        <v>13</v>
      </c>
      <c r="I56" s="265"/>
      <c r="J56" s="251">
        <v>107900</v>
      </c>
      <c r="L56" s="32"/>
      <c r="M56" s="264" t="e">
        <f>#REF!*#REF!</f>
        <v>#REF!</v>
      </c>
      <c r="N56" s="264" t="e">
        <f>#REF!*(S56+S57)</f>
        <v>#REF!</v>
      </c>
      <c r="O56" s="264" t="e">
        <f>#REF!*(T56+T57)</f>
        <v>#REF!</v>
      </c>
      <c r="P56" s="77">
        <v>985</v>
      </c>
      <c r="Q56" s="77">
        <v>345</v>
      </c>
      <c r="R56" s="77">
        <v>370</v>
      </c>
      <c r="S56" s="176">
        <f>(P56/1000)*(Q56/1000)*(R56/1000)</f>
        <v>0.12573524999999999</v>
      </c>
      <c r="T56" s="88">
        <v>17.100000000000001</v>
      </c>
    </row>
    <row r="57" spans="1:20" ht="18" customHeight="1">
      <c r="A57" s="25" t="s">
        <v>92</v>
      </c>
      <c r="B57" s="255"/>
      <c r="C57" s="258"/>
      <c r="D57" s="268"/>
      <c r="E57" s="259"/>
      <c r="F57" s="206">
        <v>57</v>
      </c>
      <c r="G57" s="206" t="s">
        <v>55</v>
      </c>
      <c r="H57" s="98">
        <v>36.4</v>
      </c>
      <c r="I57" s="265"/>
      <c r="J57" s="251"/>
      <c r="L57" s="32"/>
      <c r="M57" s="264"/>
      <c r="N57" s="264"/>
      <c r="O57" s="264"/>
      <c r="P57" s="77">
        <v>920</v>
      </c>
      <c r="Q57" s="77">
        <v>615</v>
      </c>
      <c r="R57" s="77">
        <v>390</v>
      </c>
      <c r="S57" s="176">
        <f>(P57/1000)*(Q57/1000)*(R57/1000)</f>
        <v>0.220662</v>
      </c>
      <c r="T57" s="88">
        <v>39.700000000000003</v>
      </c>
    </row>
    <row r="58" spans="1:20" ht="45.75" customHeight="1">
      <c r="A58" s="260" t="s">
        <v>484</v>
      </c>
      <c r="B58" s="261"/>
      <c r="C58" s="261"/>
      <c r="D58" s="261"/>
      <c r="E58" s="261"/>
      <c r="F58" s="261"/>
      <c r="G58" s="261"/>
      <c r="H58" s="261"/>
      <c r="I58" s="261"/>
      <c r="J58" s="218"/>
      <c r="L58" s="48"/>
      <c r="M58" s="32"/>
      <c r="N58" s="32"/>
      <c r="O58" s="32"/>
      <c r="P58" s="82"/>
      <c r="Q58" s="82"/>
      <c r="R58" s="82"/>
      <c r="S58" s="84"/>
      <c r="T58" s="49"/>
    </row>
    <row r="59" spans="1:20" ht="18" customHeight="1">
      <c r="A59" s="25" t="s">
        <v>190</v>
      </c>
      <c r="B59" s="255" t="s">
        <v>467</v>
      </c>
      <c r="C59" s="258" t="s">
        <v>469</v>
      </c>
      <c r="D59" s="258" t="s">
        <v>473</v>
      </c>
      <c r="E59" s="259">
        <v>580</v>
      </c>
      <c r="F59" s="206">
        <v>29</v>
      </c>
      <c r="G59" s="206" t="s">
        <v>125</v>
      </c>
      <c r="H59" s="98">
        <v>18</v>
      </c>
      <c r="I59" s="265" t="s">
        <v>30</v>
      </c>
      <c r="J59" s="251">
        <v>56500</v>
      </c>
      <c r="L59" s="198"/>
      <c r="M59" s="264" t="e">
        <f>#REF!*#REF!</f>
        <v>#REF!</v>
      </c>
      <c r="N59" s="264" t="e">
        <f>#REF!*(S59+S60)</f>
        <v>#REF!</v>
      </c>
      <c r="O59" s="264" t="e">
        <f>#REF!*(T59+T60)</f>
        <v>#REF!</v>
      </c>
      <c r="P59" s="77">
        <v>860</v>
      </c>
      <c r="Q59" s="77">
        <v>260</v>
      </c>
      <c r="R59" s="77">
        <v>540</v>
      </c>
      <c r="S59" s="176">
        <f t="shared" ref="S59:S64" si="5">(P59/1000)*(Q59/1000)*(R59/1000)</f>
        <v>0.120744</v>
      </c>
      <c r="T59" s="88">
        <v>22</v>
      </c>
    </row>
    <row r="60" spans="1:20" ht="18" customHeight="1">
      <c r="A60" s="25" t="s">
        <v>438</v>
      </c>
      <c r="B60" s="255"/>
      <c r="C60" s="258"/>
      <c r="D60" s="258"/>
      <c r="E60" s="259"/>
      <c r="F60" s="206">
        <v>54</v>
      </c>
      <c r="G60" s="206" t="s">
        <v>153</v>
      </c>
      <c r="H60" s="98">
        <v>20.2</v>
      </c>
      <c r="I60" s="265"/>
      <c r="J60" s="251"/>
      <c r="L60" s="32"/>
      <c r="M60" s="264"/>
      <c r="N60" s="264"/>
      <c r="O60" s="264"/>
      <c r="P60" s="77">
        <v>835</v>
      </c>
      <c r="Q60" s="77">
        <v>540</v>
      </c>
      <c r="R60" s="77">
        <v>300</v>
      </c>
      <c r="S60" s="176">
        <f t="shared" si="5"/>
        <v>0.13527</v>
      </c>
      <c r="T60" s="88">
        <v>22</v>
      </c>
    </row>
    <row r="61" spans="1:20" ht="18" customHeight="1">
      <c r="A61" s="25" t="s">
        <v>191</v>
      </c>
      <c r="B61" s="255" t="s">
        <v>468</v>
      </c>
      <c r="C61" s="258" t="s">
        <v>470</v>
      </c>
      <c r="D61" s="258" t="s">
        <v>474</v>
      </c>
      <c r="E61" s="259">
        <v>570</v>
      </c>
      <c r="F61" s="206">
        <v>34.5</v>
      </c>
      <c r="G61" s="206" t="s">
        <v>267</v>
      </c>
      <c r="H61" s="98">
        <v>18</v>
      </c>
      <c r="I61" s="265"/>
      <c r="J61" s="251">
        <v>62500</v>
      </c>
      <c r="L61" s="32"/>
      <c r="M61" s="264" t="e">
        <f>#REF!*#REF!</f>
        <v>#REF!</v>
      </c>
      <c r="N61" s="264" t="e">
        <f>#REF!*(S61+S62)</f>
        <v>#REF!</v>
      </c>
      <c r="O61" s="264" t="e">
        <f>#REF!*(T61+T62)</f>
        <v>#REF!</v>
      </c>
      <c r="P61" s="77">
        <v>860</v>
      </c>
      <c r="Q61" s="77">
        <v>260</v>
      </c>
      <c r="R61" s="77">
        <v>540</v>
      </c>
      <c r="S61" s="176">
        <f t="shared" si="5"/>
        <v>0.120744</v>
      </c>
      <c r="T61" s="88">
        <v>22</v>
      </c>
    </row>
    <row r="62" spans="1:20" ht="18" customHeight="1">
      <c r="A62" s="25" t="s">
        <v>440</v>
      </c>
      <c r="B62" s="255"/>
      <c r="C62" s="258"/>
      <c r="D62" s="258"/>
      <c r="E62" s="259"/>
      <c r="F62" s="206">
        <v>56</v>
      </c>
      <c r="G62" s="206" t="s">
        <v>153</v>
      </c>
      <c r="H62" s="98">
        <v>21.4</v>
      </c>
      <c r="I62" s="265"/>
      <c r="J62" s="251"/>
      <c r="L62" s="32"/>
      <c r="M62" s="264"/>
      <c r="N62" s="264"/>
      <c r="O62" s="264"/>
      <c r="P62" s="77">
        <v>835</v>
      </c>
      <c r="Q62" s="77">
        <v>540</v>
      </c>
      <c r="R62" s="77">
        <v>300</v>
      </c>
      <c r="S62" s="176">
        <f t="shared" si="5"/>
        <v>0.13527</v>
      </c>
      <c r="T62" s="88">
        <v>23.2</v>
      </c>
    </row>
    <row r="63" spans="1:20" ht="18" customHeight="1">
      <c r="A63" s="25" t="s">
        <v>192</v>
      </c>
      <c r="B63" s="255" t="s">
        <v>243</v>
      </c>
      <c r="C63" s="258" t="s">
        <v>247</v>
      </c>
      <c r="D63" s="258" t="s">
        <v>475</v>
      </c>
      <c r="E63" s="259">
        <v>911</v>
      </c>
      <c r="F63" s="206">
        <v>35</v>
      </c>
      <c r="G63" s="206" t="s">
        <v>104</v>
      </c>
      <c r="H63" s="98">
        <v>24.3</v>
      </c>
      <c r="I63" s="265"/>
      <c r="J63" s="251">
        <v>88900</v>
      </c>
      <c r="L63" s="32"/>
      <c r="M63" s="264" t="e">
        <f>#REF!*#REF!</f>
        <v>#REF!</v>
      </c>
      <c r="N63" s="264" t="e">
        <f>#REF!*(S63+S64)</f>
        <v>#REF!</v>
      </c>
      <c r="O63" s="264" t="e">
        <f>#REF!*(T63+T64)</f>
        <v>#REF!</v>
      </c>
      <c r="P63" s="77">
        <v>1070</v>
      </c>
      <c r="Q63" s="77">
        <v>280</v>
      </c>
      <c r="R63" s="77">
        <v>725</v>
      </c>
      <c r="S63" s="176">
        <f t="shared" si="5"/>
        <v>0.21721000000000001</v>
      </c>
      <c r="T63" s="88">
        <v>29.6</v>
      </c>
    </row>
    <row r="64" spans="1:20" ht="18" customHeight="1">
      <c r="A64" s="25" t="s">
        <v>237</v>
      </c>
      <c r="B64" s="255"/>
      <c r="C64" s="258"/>
      <c r="D64" s="258"/>
      <c r="E64" s="259"/>
      <c r="F64" s="206">
        <v>57</v>
      </c>
      <c r="G64" s="206" t="s">
        <v>194</v>
      </c>
      <c r="H64" s="98">
        <v>33.5</v>
      </c>
      <c r="I64" s="265"/>
      <c r="J64" s="251"/>
      <c r="L64" s="32"/>
      <c r="M64" s="264"/>
      <c r="N64" s="264"/>
      <c r="O64" s="264"/>
      <c r="P64" s="77">
        <v>915</v>
      </c>
      <c r="Q64" s="77">
        <v>615</v>
      </c>
      <c r="R64" s="77">
        <v>370</v>
      </c>
      <c r="S64" s="176">
        <f t="shared" si="5"/>
        <v>0.20820825000000001</v>
      </c>
      <c r="T64" s="88">
        <v>36.1</v>
      </c>
    </row>
    <row r="65" spans="1:20" ht="45.75" customHeight="1">
      <c r="A65" s="260" t="s">
        <v>485</v>
      </c>
      <c r="B65" s="261"/>
      <c r="C65" s="261"/>
      <c r="D65" s="261"/>
      <c r="E65" s="261"/>
      <c r="F65" s="261"/>
      <c r="G65" s="261"/>
      <c r="H65" s="261"/>
      <c r="I65" s="261"/>
      <c r="J65" s="218"/>
      <c r="L65" s="48"/>
      <c r="M65" s="32"/>
      <c r="N65" s="32"/>
      <c r="O65" s="32"/>
      <c r="P65" s="82"/>
      <c r="Q65" s="82"/>
      <c r="R65" s="82"/>
      <c r="S65" s="84"/>
      <c r="T65" s="49"/>
    </row>
    <row r="66" spans="1:20" ht="18" customHeight="1">
      <c r="A66" s="25" t="s">
        <v>186</v>
      </c>
      <c r="B66" s="255" t="s">
        <v>467</v>
      </c>
      <c r="C66" s="258" t="s">
        <v>469</v>
      </c>
      <c r="D66" s="258" t="s">
        <v>476</v>
      </c>
      <c r="E66" s="259">
        <v>580</v>
      </c>
      <c r="F66" s="206">
        <v>38</v>
      </c>
      <c r="G66" s="206" t="s">
        <v>49</v>
      </c>
      <c r="H66" s="98">
        <v>14.5</v>
      </c>
      <c r="I66" s="265" t="s">
        <v>30</v>
      </c>
      <c r="J66" s="252">
        <v>60900</v>
      </c>
      <c r="L66" s="32"/>
      <c r="M66" s="264" t="e">
        <f>#REF!*#REF!</f>
        <v>#REF!</v>
      </c>
      <c r="N66" s="264" t="e">
        <f>#REF!*(S66+S68)</f>
        <v>#REF!</v>
      </c>
      <c r="O66" s="264" t="e">
        <f>#REF!*(T66+T68)</f>
        <v>#REF!</v>
      </c>
      <c r="P66" s="77">
        <v>675</v>
      </c>
      <c r="Q66" s="77">
        <v>295</v>
      </c>
      <c r="R66" s="77">
        <v>640</v>
      </c>
      <c r="S66" s="176">
        <f>(P66/1000)*(Q66/1000)*(R66/1000)</f>
        <v>0.12744</v>
      </c>
      <c r="T66" s="88">
        <v>17.3</v>
      </c>
    </row>
    <row r="67" spans="1:20">
      <c r="A67" s="25" t="s">
        <v>95</v>
      </c>
      <c r="B67" s="255"/>
      <c r="C67" s="258"/>
      <c r="D67" s="258"/>
      <c r="E67" s="259"/>
      <c r="F67" s="213"/>
      <c r="G67" s="207" t="s">
        <v>50</v>
      </c>
      <c r="H67" s="99">
        <v>2.5</v>
      </c>
      <c r="I67" s="265"/>
      <c r="J67" s="253"/>
      <c r="L67" s="32"/>
      <c r="M67" s="264"/>
      <c r="N67" s="264"/>
      <c r="O67" s="264"/>
      <c r="P67" s="87">
        <v>715</v>
      </c>
      <c r="Q67" s="87">
        <v>123</v>
      </c>
      <c r="R67" s="87">
        <v>715</v>
      </c>
      <c r="S67" s="176">
        <f t="shared" ref="S67" si="6">(P67/1000)*(Q67/1000)*(R67/1000)</f>
        <v>6.2880674999999997E-2</v>
      </c>
      <c r="T67" s="86">
        <v>4.5</v>
      </c>
    </row>
    <row r="68" spans="1:20" ht="18" customHeight="1">
      <c r="A68" s="25" t="s">
        <v>438</v>
      </c>
      <c r="B68" s="255"/>
      <c r="C68" s="258"/>
      <c r="D68" s="258"/>
      <c r="E68" s="259"/>
      <c r="F68" s="206">
        <v>54</v>
      </c>
      <c r="G68" s="206" t="s">
        <v>153</v>
      </c>
      <c r="H68" s="98">
        <v>20.2</v>
      </c>
      <c r="I68" s="265"/>
      <c r="J68" s="254"/>
      <c r="L68" s="32"/>
      <c r="M68" s="264"/>
      <c r="N68" s="264"/>
      <c r="O68" s="264"/>
      <c r="P68" s="77">
        <v>835</v>
      </c>
      <c r="Q68" s="77">
        <v>540</v>
      </c>
      <c r="R68" s="77">
        <v>300</v>
      </c>
      <c r="S68" s="176">
        <f>(P68/1000)*(Q68/1000)*(R68/1000)</f>
        <v>0.13527</v>
      </c>
      <c r="T68" s="88">
        <v>22</v>
      </c>
    </row>
    <row r="69" spans="1:20" ht="18" customHeight="1">
      <c r="A69" s="25" t="s">
        <v>187</v>
      </c>
      <c r="B69" s="255" t="s">
        <v>468</v>
      </c>
      <c r="C69" s="258" t="s">
        <v>470</v>
      </c>
      <c r="D69" s="258" t="s">
        <v>477</v>
      </c>
      <c r="E69" s="259">
        <v>570</v>
      </c>
      <c r="F69" s="206">
        <v>42</v>
      </c>
      <c r="G69" s="206" t="s">
        <v>49</v>
      </c>
      <c r="H69" s="98">
        <v>14.5</v>
      </c>
      <c r="I69" s="265"/>
      <c r="J69" s="252">
        <v>64500</v>
      </c>
      <c r="L69" s="32"/>
      <c r="M69" s="264" t="e">
        <f>#REF!*#REF!</f>
        <v>#REF!</v>
      </c>
      <c r="N69" s="264" t="e">
        <f>#REF!*(S69+S71)</f>
        <v>#REF!</v>
      </c>
      <c r="O69" s="264" t="e">
        <f>#REF!*(T69+T71)</f>
        <v>#REF!</v>
      </c>
      <c r="P69" s="77">
        <v>675</v>
      </c>
      <c r="Q69" s="77">
        <v>295</v>
      </c>
      <c r="R69" s="77">
        <v>640</v>
      </c>
      <c r="S69" s="176">
        <f>(P69/1000)*(Q69/1000)*(R69/1000)</f>
        <v>0.12744</v>
      </c>
      <c r="T69" s="88">
        <v>17.3</v>
      </c>
    </row>
    <row r="70" spans="1:20">
      <c r="A70" s="25" t="s">
        <v>95</v>
      </c>
      <c r="B70" s="255"/>
      <c r="C70" s="258"/>
      <c r="D70" s="258"/>
      <c r="E70" s="259"/>
      <c r="F70" s="213"/>
      <c r="G70" s="207" t="s">
        <v>50</v>
      </c>
      <c r="H70" s="99">
        <v>2.5</v>
      </c>
      <c r="I70" s="265"/>
      <c r="J70" s="253"/>
      <c r="L70" s="32"/>
      <c r="M70" s="264"/>
      <c r="N70" s="264"/>
      <c r="O70" s="264"/>
      <c r="P70" s="87">
        <v>715</v>
      </c>
      <c r="Q70" s="87">
        <v>123</v>
      </c>
      <c r="R70" s="87">
        <v>715</v>
      </c>
      <c r="S70" s="176">
        <f t="shared" ref="S70" si="7">(P70/1000)*(Q70/1000)*(R70/1000)</f>
        <v>6.2880674999999997E-2</v>
      </c>
      <c r="T70" s="86">
        <v>4.5</v>
      </c>
    </row>
    <row r="71" spans="1:20" ht="18" customHeight="1">
      <c r="A71" s="25" t="s">
        <v>440</v>
      </c>
      <c r="B71" s="255"/>
      <c r="C71" s="258"/>
      <c r="D71" s="258"/>
      <c r="E71" s="259"/>
      <c r="F71" s="206">
        <v>56</v>
      </c>
      <c r="G71" s="206" t="s">
        <v>153</v>
      </c>
      <c r="H71" s="98">
        <v>21.4</v>
      </c>
      <c r="I71" s="265"/>
      <c r="J71" s="254"/>
      <c r="L71" s="32"/>
      <c r="M71" s="264"/>
      <c r="N71" s="264"/>
      <c r="O71" s="264"/>
      <c r="P71" s="77">
        <v>835</v>
      </c>
      <c r="Q71" s="77">
        <v>540</v>
      </c>
      <c r="R71" s="77">
        <v>300</v>
      </c>
      <c r="S71" s="176">
        <f>(P71/1000)*(Q71/1000)*(R71/1000)</f>
        <v>0.13527</v>
      </c>
      <c r="T71" s="88">
        <v>23.2</v>
      </c>
    </row>
    <row r="72" spans="1:20" ht="18" customHeight="1">
      <c r="A72" s="25" t="s">
        <v>188</v>
      </c>
      <c r="B72" s="255" t="s">
        <v>243</v>
      </c>
      <c r="C72" s="258" t="s">
        <v>247</v>
      </c>
      <c r="D72" s="258" t="s">
        <v>478</v>
      </c>
      <c r="E72" s="259">
        <v>680</v>
      </c>
      <c r="F72" s="206">
        <v>45.5</v>
      </c>
      <c r="G72" s="206" t="s">
        <v>49</v>
      </c>
      <c r="H72" s="98">
        <v>16.2</v>
      </c>
      <c r="I72" s="265"/>
      <c r="J72" s="252">
        <v>89900</v>
      </c>
      <c r="L72" s="32"/>
      <c r="M72" s="264" t="e">
        <f>#REF!*#REF!</f>
        <v>#REF!</v>
      </c>
      <c r="N72" s="264" t="e">
        <f>#REF!*(S72+S74)</f>
        <v>#REF!</v>
      </c>
      <c r="O72" s="264" t="e">
        <f>#REF!*(T72+T74)</f>
        <v>#REF!</v>
      </c>
      <c r="P72" s="77">
        <v>675</v>
      </c>
      <c r="Q72" s="77">
        <v>295</v>
      </c>
      <c r="R72" s="77">
        <v>640</v>
      </c>
      <c r="S72" s="176">
        <f>(P72/1000)*(Q72/1000)*(R72/1000)</f>
        <v>0.12744</v>
      </c>
      <c r="T72" s="88">
        <v>21.4</v>
      </c>
    </row>
    <row r="73" spans="1:20">
      <c r="A73" s="25" t="s">
        <v>95</v>
      </c>
      <c r="B73" s="255"/>
      <c r="C73" s="258"/>
      <c r="D73" s="258"/>
      <c r="E73" s="259"/>
      <c r="F73" s="213"/>
      <c r="G73" s="207" t="s">
        <v>50</v>
      </c>
      <c r="H73" s="99">
        <v>2.5</v>
      </c>
      <c r="I73" s="265"/>
      <c r="J73" s="253"/>
      <c r="L73" s="32"/>
      <c r="M73" s="264"/>
      <c r="N73" s="264"/>
      <c r="O73" s="264"/>
      <c r="P73" s="87">
        <v>715</v>
      </c>
      <c r="Q73" s="87">
        <v>123</v>
      </c>
      <c r="R73" s="87">
        <v>715</v>
      </c>
      <c r="S73" s="176">
        <f t="shared" ref="S73" si="8">(P73/1000)*(Q73/1000)*(R73/1000)</f>
        <v>6.2880674999999997E-2</v>
      </c>
      <c r="T73" s="86">
        <v>4.5</v>
      </c>
    </row>
    <row r="74" spans="1:20" ht="18" customHeight="1">
      <c r="A74" s="25" t="s">
        <v>237</v>
      </c>
      <c r="B74" s="255"/>
      <c r="C74" s="258"/>
      <c r="D74" s="258"/>
      <c r="E74" s="259"/>
      <c r="F74" s="206">
        <v>57</v>
      </c>
      <c r="G74" s="206" t="s">
        <v>194</v>
      </c>
      <c r="H74" s="98">
        <v>33.5</v>
      </c>
      <c r="I74" s="265"/>
      <c r="J74" s="254"/>
      <c r="L74" s="32"/>
      <c r="M74" s="264"/>
      <c r="N74" s="264"/>
      <c r="O74" s="264"/>
      <c r="P74" s="77">
        <v>915</v>
      </c>
      <c r="Q74" s="77">
        <v>615</v>
      </c>
      <c r="R74" s="77">
        <v>370</v>
      </c>
      <c r="S74" s="176">
        <f>(P74/1000)*(Q74/1000)*(R74/1000)</f>
        <v>0.20820825000000001</v>
      </c>
      <c r="T74" s="88">
        <v>36.1</v>
      </c>
    </row>
    <row r="75" spans="1:20" ht="21" customHeight="1">
      <c r="A75" s="214" t="s">
        <v>210</v>
      </c>
      <c r="B75" s="210"/>
      <c r="C75" s="210"/>
      <c r="D75" s="210"/>
      <c r="E75" s="210"/>
      <c r="F75" s="210"/>
      <c r="G75" s="210"/>
      <c r="H75" s="210"/>
      <c r="I75" s="210"/>
      <c r="J75" s="215"/>
      <c r="L75" s="32"/>
      <c r="M75" s="32"/>
      <c r="N75" s="32"/>
      <c r="O75" s="32"/>
      <c r="P75" s="77"/>
      <c r="Q75" s="77"/>
      <c r="R75" s="77"/>
      <c r="S75" s="85"/>
      <c r="T75" s="32"/>
    </row>
    <row r="76" spans="1:20">
      <c r="A76" s="160" t="s">
        <v>217</v>
      </c>
      <c r="B76" s="257" t="s">
        <v>295</v>
      </c>
      <c r="C76" s="257"/>
      <c r="D76" s="257"/>
      <c r="E76" s="257"/>
      <c r="F76" s="257"/>
      <c r="G76" s="257"/>
      <c r="H76" s="257"/>
      <c r="I76" s="257"/>
      <c r="J76" s="246">
        <v>3000</v>
      </c>
      <c r="L76" s="32"/>
      <c r="M76" s="32" t="e">
        <f>#REF!*#REF!</f>
        <v>#REF!</v>
      </c>
      <c r="N76" s="32" t="e">
        <f>#REF!*S76</f>
        <v>#REF!</v>
      </c>
      <c r="O76" s="32" t="e">
        <f>#REF!*T76</f>
        <v>#REF!</v>
      </c>
      <c r="P76" s="79"/>
      <c r="Q76" s="79"/>
      <c r="R76" s="79"/>
      <c r="S76" s="85"/>
      <c r="T76" s="32"/>
    </row>
    <row r="77" spans="1:20" ht="25.5">
      <c r="A77" s="160" t="s">
        <v>218</v>
      </c>
      <c r="B77" s="257" t="s">
        <v>198</v>
      </c>
      <c r="C77" s="257"/>
      <c r="D77" s="257"/>
      <c r="E77" s="257"/>
      <c r="F77" s="257"/>
      <c r="G77" s="257"/>
      <c r="H77" s="257"/>
      <c r="I77" s="257"/>
      <c r="J77" s="246">
        <v>3000</v>
      </c>
      <c r="L77" s="171" t="s">
        <v>214</v>
      </c>
      <c r="M77" s="32" t="e">
        <f>#REF!*#REF!</f>
        <v>#REF!</v>
      </c>
      <c r="N77" s="32" t="e">
        <f>#REF!*S77</f>
        <v>#REF!</v>
      </c>
      <c r="O77" s="32" t="e">
        <f>#REF!*T77</f>
        <v>#REF!</v>
      </c>
      <c r="P77" s="79"/>
      <c r="Q77" s="79"/>
      <c r="R77" s="79"/>
      <c r="S77" s="85"/>
      <c r="T77" s="32"/>
    </row>
    <row r="78" spans="1:20" ht="21" customHeight="1">
      <c r="A78" s="214" t="s">
        <v>212</v>
      </c>
      <c r="B78" s="210"/>
      <c r="C78" s="210"/>
      <c r="D78" s="210"/>
      <c r="E78" s="210"/>
      <c r="F78" s="210"/>
      <c r="G78" s="210"/>
      <c r="H78" s="210"/>
      <c r="I78" s="210"/>
      <c r="J78" s="215"/>
      <c r="L78" s="32"/>
      <c r="M78" s="32"/>
      <c r="N78" s="32"/>
      <c r="O78" s="32"/>
      <c r="P78" s="77"/>
      <c r="Q78" s="77"/>
      <c r="R78" s="77"/>
      <c r="S78" s="85"/>
      <c r="T78" s="32"/>
    </row>
    <row r="79" spans="1:20">
      <c r="A79" s="160" t="s">
        <v>34</v>
      </c>
      <c r="B79" s="257" t="s">
        <v>211</v>
      </c>
      <c r="C79" s="257"/>
      <c r="D79" s="257"/>
      <c r="E79" s="257"/>
      <c r="F79" s="257"/>
      <c r="G79" s="257"/>
      <c r="H79" s="257"/>
      <c r="I79" s="257"/>
      <c r="J79" s="246">
        <v>6200</v>
      </c>
      <c r="L79" s="157"/>
      <c r="M79" s="32" t="e">
        <f>#REF!*#REF!</f>
        <v>#REF!</v>
      </c>
      <c r="N79" s="32" t="e">
        <f>#REF!*S79</f>
        <v>#REF!</v>
      </c>
      <c r="O79" s="32" t="e">
        <f>#REF!*T79</f>
        <v>#REF!</v>
      </c>
      <c r="P79" s="79"/>
      <c r="Q79" s="79"/>
      <c r="R79" s="79"/>
      <c r="S79" s="85"/>
      <c r="T79" s="32"/>
    </row>
    <row r="80" spans="1:20" ht="25.5">
      <c r="A80" s="160" t="s">
        <v>199</v>
      </c>
      <c r="B80" s="257" t="s">
        <v>200</v>
      </c>
      <c r="C80" s="257"/>
      <c r="D80" s="257"/>
      <c r="E80" s="257"/>
      <c r="F80" s="257"/>
      <c r="G80" s="257"/>
      <c r="H80" s="257"/>
      <c r="I80" s="257"/>
      <c r="J80" s="246">
        <v>6200</v>
      </c>
      <c r="L80" s="171" t="s">
        <v>214</v>
      </c>
      <c r="M80" s="32" t="e">
        <f>#REF!*#REF!</f>
        <v>#REF!</v>
      </c>
      <c r="N80" s="32" t="e">
        <f>#REF!*S80</f>
        <v>#REF!</v>
      </c>
      <c r="O80" s="32" t="e">
        <f>#REF!*T80</f>
        <v>#REF!</v>
      </c>
      <c r="P80" s="79"/>
      <c r="Q80" s="79"/>
      <c r="R80" s="79"/>
      <c r="S80" s="85"/>
      <c r="T80" s="32"/>
    </row>
    <row r="81" spans="1:20">
      <c r="A81" s="160" t="s">
        <v>82</v>
      </c>
      <c r="B81" s="257" t="s">
        <v>213</v>
      </c>
      <c r="C81" s="257"/>
      <c r="D81" s="257"/>
      <c r="E81" s="257"/>
      <c r="F81" s="257"/>
      <c r="G81" s="257"/>
      <c r="H81" s="257"/>
      <c r="I81" s="257"/>
      <c r="J81" s="216">
        <v>14500</v>
      </c>
      <c r="L81" s="32"/>
      <c r="M81" s="32" t="e">
        <f>#REF!*#REF!</f>
        <v>#REF!</v>
      </c>
      <c r="N81" s="32" t="e">
        <f>#REF!*S81</f>
        <v>#REF!</v>
      </c>
      <c r="O81" s="32" t="e">
        <f>#REF!*T81</f>
        <v>#REF!</v>
      </c>
      <c r="P81" s="79"/>
      <c r="Q81" s="79"/>
      <c r="R81" s="79"/>
      <c r="S81" s="85"/>
      <c r="T81" s="32"/>
    </row>
    <row r="82" spans="1:20" ht="26.25" thickBot="1">
      <c r="A82" s="221" t="s">
        <v>202</v>
      </c>
      <c r="B82" s="306" t="s">
        <v>201</v>
      </c>
      <c r="C82" s="306"/>
      <c r="D82" s="306"/>
      <c r="E82" s="306"/>
      <c r="F82" s="306"/>
      <c r="G82" s="306"/>
      <c r="H82" s="306"/>
      <c r="I82" s="306"/>
      <c r="J82" s="222">
        <v>14500</v>
      </c>
      <c r="L82" s="171" t="s">
        <v>214</v>
      </c>
      <c r="M82" s="32" t="e">
        <f>#REF!*#REF!</f>
        <v>#REF!</v>
      </c>
      <c r="N82" s="32" t="e">
        <f>#REF!*S82</f>
        <v>#REF!</v>
      </c>
      <c r="O82" s="32" t="e">
        <f>#REF!*T82</f>
        <v>#REF!</v>
      </c>
      <c r="P82" s="79"/>
      <c r="Q82" s="79"/>
      <c r="R82" s="79"/>
      <c r="S82" s="85"/>
      <c r="T82" s="32"/>
    </row>
    <row r="83" spans="1:20" ht="28.5" customHeight="1">
      <c r="A83" s="262" t="s">
        <v>294</v>
      </c>
      <c r="B83" s="263"/>
      <c r="C83" s="263"/>
      <c r="D83" s="263"/>
      <c r="E83" s="263"/>
      <c r="F83" s="263"/>
      <c r="G83" s="263"/>
      <c r="H83" s="263"/>
      <c r="I83" s="263"/>
      <c r="J83" s="243"/>
      <c r="L83" s="50"/>
      <c r="M83" s="32"/>
      <c r="N83" s="32"/>
      <c r="O83" s="32"/>
      <c r="P83" s="83"/>
      <c r="Q83" s="83"/>
      <c r="R83" s="83"/>
      <c r="S83" s="84"/>
      <c r="T83" s="49"/>
    </row>
    <row r="84" spans="1:20" ht="28.5" customHeight="1">
      <c r="A84" s="260" t="s">
        <v>129</v>
      </c>
      <c r="B84" s="261"/>
      <c r="C84" s="261"/>
      <c r="D84" s="261"/>
      <c r="E84" s="261"/>
      <c r="F84" s="261"/>
      <c r="G84" s="261"/>
      <c r="H84" s="261"/>
      <c r="I84" s="261"/>
      <c r="J84" s="218"/>
      <c r="L84" s="48"/>
      <c r="M84" s="32"/>
      <c r="N84" s="32"/>
      <c r="O84" s="32"/>
      <c r="P84" s="82"/>
      <c r="Q84" s="82"/>
      <c r="R84" s="82"/>
      <c r="S84" s="84"/>
      <c r="T84" s="49"/>
    </row>
    <row r="85" spans="1:20" ht="20.25" customHeight="1">
      <c r="A85" s="25" t="s">
        <v>171</v>
      </c>
      <c r="B85" s="205" t="s">
        <v>293</v>
      </c>
      <c r="C85" s="205" t="s">
        <v>292</v>
      </c>
      <c r="D85" s="26" t="s">
        <v>291</v>
      </c>
      <c r="E85" s="204" t="s">
        <v>23</v>
      </c>
      <c r="F85" s="205">
        <v>55</v>
      </c>
      <c r="G85" s="207" t="s">
        <v>194</v>
      </c>
      <c r="H85" s="207">
        <v>31.6</v>
      </c>
      <c r="I85" s="295" t="s">
        <v>30</v>
      </c>
      <c r="J85" s="219">
        <v>72500</v>
      </c>
      <c r="L85" s="157"/>
      <c r="M85" s="32" t="e">
        <f>#REF!*#REF!</f>
        <v>#REF!</v>
      </c>
      <c r="N85" s="32" t="e">
        <f>#REF!*S85</f>
        <v>#REF!</v>
      </c>
      <c r="O85" s="32" t="e">
        <f>#REF!*T85</f>
        <v>#REF!</v>
      </c>
      <c r="P85" s="77">
        <v>915</v>
      </c>
      <c r="Q85" s="77">
        <v>615</v>
      </c>
      <c r="R85" s="77">
        <v>370</v>
      </c>
      <c r="S85" s="176">
        <f t="shared" ref="S85:S91" si="9">(P85/1000)*(Q85/1000)*(R85/1000)</f>
        <v>0.20820825000000001</v>
      </c>
      <c r="T85" s="86">
        <v>34.700000000000003</v>
      </c>
    </row>
    <row r="86" spans="1:20" ht="20.25" customHeight="1">
      <c r="A86" s="25" t="s">
        <v>172</v>
      </c>
      <c r="B86" s="205" t="s">
        <v>290</v>
      </c>
      <c r="C86" s="205" t="s">
        <v>289</v>
      </c>
      <c r="D86" s="26" t="s">
        <v>288</v>
      </c>
      <c r="E86" s="204" t="s">
        <v>23</v>
      </c>
      <c r="F86" s="205">
        <v>54</v>
      </c>
      <c r="G86" s="207" t="s">
        <v>194</v>
      </c>
      <c r="H86" s="207">
        <v>35</v>
      </c>
      <c r="I86" s="295"/>
      <c r="J86" s="219">
        <v>92900</v>
      </c>
      <c r="L86" s="32"/>
      <c r="M86" s="32" t="e">
        <f>#REF!*#REF!</f>
        <v>#REF!</v>
      </c>
      <c r="N86" s="32" t="e">
        <f>#REF!*S86</f>
        <v>#REF!</v>
      </c>
      <c r="O86" s="32" t="e">
        <f>#REF!*T86</f>
        <v>#REF!</v>
      </c>
      <c r="P86" s="77">
        <v>915</v>
      </c>
      <c r="Q86" s="77">
        <v>615</v>
      </c>
      <c r="R86" s="77">
        <v>370</v>
      </c>
      <c r="S86" s="176">
        <f t="shared" si="9"/>
        <v>0.20820825000000001</v>
      </c>
      <c r="T86" s="86">
        <v>38</v>
      </c>
    </row>
    <row r="87" spans="1:20" ht="20.25" customHeight="1">
      <c r="A87" s="25" t="s">
        <v>173</v>
      </c>
      <c r="B87" s="205" t="s">
        <v>287</v>
      </c>
      <c r="C87" s="205" t="s">
        <v>286</v>
      </c>
      <c r="D87" s="26" t="s">
        <v>285</v>
      </c>
      <c r="E87" s="204" t="s">
        <v>23</v>
      </c>
      <c r="F87" s="205">
        <v>55</v>
      </c>
      <c r="G87" s="207" t="s">
        <v>193</v>
      </c>
      <c r="H87" s="207">
        <v>43.3</v>
      </c>
      <c r="I87" s="295"/>
      <c r="J87" s="219">
        <v>98500</v>
      </c>
      <c r="L87" s="32"/>
      <c r="M87" s="32" t="e">
        <f>#REF!*#REF!</f>
        <v>#REF!</v>
      </c>
      <c r="N87" s="32" t="e">
        <f>#REF!*S87</f>
        <v>#REF!</v>
      </c>
      <c r="O87" s="32" t="e">
        <f>#REF!*T87</f>
        <v>#REF!</v>
      </c>
      <c r="P87" s="77">
        <v>1030</v>
      </c>
      <c r="Q87" s="77">
        <v>750</v>
      </c>
      <c r="R87" s="77">
        <v>438</v>
      </c>
      <c r="S87" s="176">
        <f t="shared" si="9"/>
        <v>0.33835499999999996</v>
      </c>
      <c r="T87" s="86">
        <v>47.1</v>
      </c>
    </row>
    <row r="88" spans="1:20" ht="20.25" customHeight="1">
      <c r="A88" s="25" t="s">
        <v>174</v>
      </c>
      <c r="B88" s="205" t="s">
        <v>284</v>
      </c>
      <c r="C88" s="205" t="s">
        <v>283</v>
      </c>
      <c r="D88" s="26" t="s">
        <v>282</v>
      </c>
      <c r="E88" s="204" t="s">
        <v>23</v>
      </c>
      <c r="F88" s="205">
        <v>55</v>
      </c>
      <c r="G88" s="207" t="s">
        <v>193</v>
      </c>
      <c r="H88" s="207">
        <v>48</v>
      </c>
      <c r="I88" s="295"/>
      <c r="J88" s="219">
        <v>108900</v>
      </c>
      <c r="L88" s="32"/>
      <c r="M88" s="32" t="e">
        <f>#REF!*#REF!</f>
        <v>#REF!</v>
      </c>
      <c r="N88" s="32" t="e">
        <f>#REF!*S88</f>
        <v>#REF!</v>
      </c>
      <c r="O88" s="32" t="e">
        <f>#REF!*T88</f>
        <v>#REF!</v>
      </c>
      <c r="P88" s="77">
        <v>1030</v>
      </c>
      <c r="Q88" s="77">
        <v>750</v>
      </c>
      <c r="R88" s="77">
        <v>438</v>
      </c>
      <c r="S88" s="176">
        <f t="shared" si="9"/>
        <v>0.33835499999999996</v>
      </c>
      <c r="T88" s="86">
        <v>51.8</v>
      </c>
    </row>
    <row r="89" spans="1:20">
      <c r="A89" s="25" t="s">
        <v>175</v>
      </c>
      <c r="B89" s="205" t="s">
        <v>281</v>
      </c>
      <c r="C89" s="205" t="s">
        <v>280</v>
      </c>
      <c r="D89" s="26" t="s">
        <v>279</v>
      </c>
      <c r="E89" s="204" t="s">
        <v>23</v>
      </c>
      <c r="F89" s="205">
        <v>63</v>
      </c>
      <c r="G89" s="207" t="s">
        <v>60</v>
      </c>
      <c r="H89" s="207">
        <v>62.1</v>
      </c>
      <c r="I89" s="295"/>
      <c r="J89" s="219">
        <v>110900</v>
      </c>
      <c r="L89" s="32"/>
      <c r="M89" s="32" t="e">
        <f>#REF!*#REF!</f>
        <v>#REF!</v>
      </c>
      <c r="N89" s="32" t="e">
        <f>#REF!*S89</f>
        <v>#REF!</v>
      </c>
      <c r="O89" s="32" t="e">
        <f>#REF!*T89</f>
        <v>#REF!</v>
      </c>
      <c r="P89" s="77">
        <v>1090</v>
      </c>
      <c r="Q89" s="77">
        <v>885</v>
      </c>
      <c r="R89" s="77">
        <v>500</v>
      </c>
      <c r="S89" s="176">
        <f t="shared" si="9"/>
        <v>0.48232500000000006</v>
      </c>
      <c r="T89" s="86">
        <v>67.7</v>
      </c>
    </row>
    <row r="90" spans="1:20">
      <c r="A90" s="25" t="s">
        <v>176</v>
      </c>
      <c r="B90" s="205" t="s">
        <v>278</v>
      </c>
      <c r="C90" s="205" t="s">
        <v>277</v>
      </c>
      <c r="D90" s="26" t="s">
        <v>276</v>
      </c>
      <c r="E90" s="204" t="s">
        <v>23</v>
      </c>
      <c r="F90" s="205">
        <v>62.5</v>
      </c>
      <c r="G90" s="207" t="s">
        <v>60</v>
      </c>
      <c r="H90" s="207">
        <v>68.8</v>
      </c>
      <c r="I90" s="295"/>
      <c r="J90" s="219">
        <v>188900</v>
      </c>
      <c r="L90" s="32"/>
      <c r="M90" s="32" t="e">
        <f>#REF!*#REF!</f>
        <v>#REF!</v>
      </c>
      <c r="N90" s="32" t="e">
        <f>#REF!*S90</f>
        <v>#REF!</v>
      </c>
      <c r="O90" s="32" t="e">
        <f>#REF!*T90</f>
        <v>#REF!</v>
      </c>
      <c r="P90" s="77">
        <v>1090</v>
      </c>
      <c r="Q90" s="77">
        <v>885</v>
      </c>
      <c r="R90" s="77">
        <v>500</v>
      </c>
      <c r="S90" s="176">
        <f t="shared" si="9"/>
        <v>0.48232500000000006</v>
      </c>
      <c r="T90" s="86">
        <v>75.599999999999994</v>
      </c>
    </row>
    <row r="91" spans="1:20">
      <c r="A91" s="25" t="s">
        <v>177</v>
      </c>
      <c r="B91" s="205" t="s">
        <v>275</v>
      </c>
      <c r="C91" s="205" t="s">
        <v>274</v>
      </c>
      <c r="D91" s="26" t="s">
        <v>273</v>
      </c>
      <c r="E91" s="204" t="s">
        <v>23</v>
      </c>
      <c r="F91" s="205">
        <v>61.5</v>
      </c>
      <c r="G91" s="207" t="s">
        <v>60</v>
      </c>
      <c r="H91" s="207">
        <v>74.099999999999994</v>
      </c>
      <c r="I91" s="295"/>
      <c r="J91" s="219">
        <v>193900</v>
      </c>
      <c r="L91" s="32"/>
      <c r="M91" s="32" t="e">
        <f>#REF!*#REF!</f>
        <v>#REF!</v>
      </c>
      <c r="N91" s="32" t="e">
        <f>#REF!*S91</f>
        <v>#REF!</v>
      </c>
      <c r="O91" s="32" t="e">
        <f>#REF!*T91</f>
        <v>#REF!</v>
      </c>
      <c r="P91" s="77">
        <v>1090</v>
      </c>
      <c r="Q91" s="77">
        <v>885</v>
      </c>
      <c r="R91" s="77">
        <v>500</v>
      </c>
      <c r="S91" s="176">
        <f t="shared" si="9"/>
        <v>0.48232500000000006</v>
      </c>
      <c r="T91" s="86">
        <v>79.5</v>
      </c>
    </row>
    <row r="92" spans="1:20" ht="53.25" customHeight="1">
      <c r="A92" s="260" t="s">
        <v>272</v>
      </c>
      <c r="B92" s="261"/>
      <c r="C92" s="261"/>
      <c r="D92" s="261"/>
      <c r="E92" s="261"/>
      <c r="F92" s="261"/>
      <c r="G92" s="261"/>
      <c r="H92" s="261"/>
      <c r="I92" s="261"/>
      <c r="J92" s="218"/>
      <c r="L92" s="194" t="s">
        <v>94</v>
      </c>
      <c r="M92" s="32"/>
      <c r="N92" s="32"/>
      <c r="O92" s="32"/>
      <c r="P92" s="77"/>
      <c r="Q92" s="77"/>
      <c r="R92" s="77"/>
      <c r="S92" s="176"/>
      <c r="T92" s="86"/>
    </row>
    <row r="93" spans="1:20">
      <c r="A93" s="25" t="s">
        <v>178</v>
      </c>
      <c r="B93" s="205">
        <v>2.0499999999999998</v>
      </c>
      <c r="C93" s="205">
        <v>2.35</v>
      </c>
      <c r="D93" s="103">
        <v>0.02</v>
      </c>
      <c r="E93" s="104">
        <v>520</v>
      </c>
      <c r="F93" s="207">
        <v>26</v>
      </c>
      <c r="G93" s="207" t="s">
        <v>83</v>
      </c>
      <c r="H93" s="207">
        <v>7.6</v>
      </c>
      <c r="I93" s="305" t="s">
        <v>31</v>
      </c>
      <c r="J93" s="219">
        <v>13500</v>
      </c>
      <c r="L93" s="32"/>
      <c r="M93" s="32" t="e">
        <f>#REF!*#REF!</f>
        <v>#REF!</v>
      </c>
      <c r="N93" s="32" t="e">
        <f>#REF!*S93</f>
        <v>#REF!</v>
      </c>
      <c r="O93" s="32" t="e">
        <f>#REF!*T93</f>
        <v>#REF!</v>
      </c>
      <c r="P93" s="77">
        <v>870</v>
      </c>
      <c r="Q93" s="77">
        <v>360</v>
      </c>
      <c r="R93" s="77">
        <v>285</v>
      </c>
      <c r="S93" s="176">
        <f>(P93/1000)*(Q93/1000)*(R93/1000)</f>
        <v>8.926199999999998E-2</v>
      </c>
      <c r="T93" s="86">
        <v>9.6999999999999993</v>
      </c>
    </row>
    <row r="94" spans="1:20">
      <c r="A94" s="25" t="s">
        <v>179</v>
      </c>
      <c r="B94" s="205">
        <v>2.64</v>
      </c>
      <c r="C94" s="205">
        <v>2.93</v>
      </c>
      <c r="D94" s="103">
        <v>0.02</v>
      </c>
      <c r="E94" s="104">
        <v>520</v>
      </c>
      <c r="F94" s="207">
        <v>26</v>
      </c>
      <c r="G94" s="207" t="s">
        <v>83</v>
      </c>
      <c r="H94" s="207">
        <v>7.6</v>
      </c>
      <c r="I94" s="305"/>
      <c r="J94" s="219">
        <v>14500</v>
      </c>
      <c r="L94" s="32"/>
      <c r="M94" s="32" t="e">
        <f>#REF!*#REF!</f>
        <v>#REF!</v>
      </c>
      <c r="N94" s="32" t="e">
        <f>#REF!*S94</f>
        <v>#REF!</v>
      </c>
      <c r="O94" s="32" t="e">
        <f>#REF!*T94</f>
        <v>#REF!</v>
      </c>
      <c r="P94" s="77">
        <v>870</v>
      </c>
      <c r="Q94" s="77">
        <v>360</v>
      </c>
      <c r="R94" s="77">
        <v>285</v>
      </c>
      <c r="S94" s="176">
        <f>(P94/1000)*(Q94/1000)*(R94/1000)</f>
        <v>8.926199999999998E-2</v>
      </c>
      <c r="T94" s="86">
        <v>9.6999999999999993</v>
      </c>
    </row>
    <row r="95" spans="1:20">
      <c r="A95" s="25" t="s">
        <v>180</v>
      </c>
      <c r="B95" s="205">
        <v>3.52</v>
      </c>
      <c r="C95" s="205">
        <v>3.81</v>
      </c>
      <c r="D95" s="103">
        <v>0.02</v>
      </c>
      <c r="E95" s="204">
        <v>600</v>
      </c>
      <c r="F95" s="207">
        <v>26</v>
      </c>
      <c r="G95" s="207" t="s">
        <v>83</v>
      </c>
      <c r="H95" s="207">
        <v>7.6</v>
      </c>
      <c r="I95" s="305"/>
      <c r="J95" s="219">
        <v>16900</v>
      </c>
      <c r="L95" s="32"/>
      <c r="M95" s="32" t="e">
        <f>#REF!*#REF!</f>
        <v>#REF!</v>
      </c>
      <c r="N95" s="32" t="e">
        <f>#REF!*S95</f>
        <v>#REF!</v>
      </c>
      <c r="O95" s="32" t="e">
        <f>#REF!*T95</f>
        <v>#REF!</v>
      </c>
      <c r="P95" s="77">
        <v>870</v>
      </c>
      <c r="Q95" s="77">
        <v>360</v>
      </c>
      <c r="R95" s="77">
        <v>285</v>
      </c>
      <c r="S95" s="176">
        <f>(P95/1000)*(Q95/1000)*(R95/1000)</f>
        <v>8.926199999999998E-2</v>
      </c>
      <c r="T95" s="86">
        <v>9.8000000000000007</v>
      </c>
    </row>
    <row r="96" spans="1:20">
      <c r="A96" s="25" t="s">
        <v>181</v>
      </c>
      <c r="B96" s="205">
        <v>5.28</v>
      </c>
      <c r="C96" s="205">
        <v>5.57</v>
      </c>
      <c r="D96" s="103">
        <v>3.4000000000000002E-2</v>
      </c>
      <c r="E96" s="204">
        <v>840</v>
      </c>
      <c r="F96" s="207">
        <v>30</v>
      </c>
      <c r="G96" s="207" t="s">
        <v>85</v>
      </c>
      <c r="H96" s="207">
        <v>10</v>
      </c>
      <c r="I96" s="305"/>
      <c r="J96" s="219">
        <v>20500</v>
      </c>
      <c r="L96" s="32"/>
      <c r="M96" s="32" t="e">
        <f>#REF!*#REF!</f>
        <v>#REF!</v>
      </c>
      <c r="N96" s="32" t="e">
        <f>#REF!*S96</f>
        <v>#REF!</v>
      </c>
      <c r="O96" s="32" t="e">
        <f>#REF!*T96</f>
        <v>#REF!</v>
      </c>
      <c r="P96" s="77">
        <v>1035</v>
      </c>
      <c r="Q96" s="77">
        <v>380</v>
      </c>
      <c r="R96" s="77">
        <v>305</v>
      </c>
      <c r="S96" s="176">
        <f>(P96/1000)*(Q96/1000)*(R96/1000)</f>
        <v>0.11995649999999999</v>
      </c>
      <c r="T96" s="86">
        <v>13</v>
      </c>
    </row>
    <row r="97" spans="1:20">
      <c r="A97" s="25" t="s">
        <v>182</v>
      </c>
      <c r="B97" s="206">
        <v>7.03</v>
      </c>
      <c r="C97" s="205">
        <v>7.33</v>
      </c>
      <c r="D97" s="203">
        <v>6.2E-2</v>
      </c>
      <c r="E97" s="204">
        <v>980</v>
      </c>
      <c r="F97" s="207">
        <v>34.5</v>
      </c>
      <c r="G97" s="207" t="s">
        <v>86</v>
      </c>
      <c r="H97" s="207">
        <v>12.3</v>
      </c>
      <c r="I97" s="305"/>
      <c r="J97" s="219">
        <v>24900</v>
      </c>
      <c r="L97" s="32"/>
      <c r="M97" s="32" t="e">
        <f>#REF!*#REF!</f>
        <v>#REF!</v>
      </c>
      <c r="N97" s="32" t="e">
        <f>#REF!*S97</f>
        <v>#REF!</v>
      </c>
      <c r="O97" s="32" t="e">
        <f>#REF!*T97</f>
        <v>#REF!</v>
      </c>
      <c r="P97" s="77">
        <v>1120</v>
      </c>
      <c r="Q97" s="77">
        <v>405</v>
      </c>
      <c r="R97" s="77">
        <v>310</v>
      </c>
      <c r="S97" s="176">
        <f>(P97/1000)*(Q97/1000)*(R97/1000)</f>
        <v>0.14061600000000002</v>
      </c>
      <c r="T97" s="86">
        <v>15.8</v>
      </c>
    </row>
    <row r="98" spans="1:20" ht="80.25" customHeight="1">
      <c r="A98" s="266" t="s">
        <v>383</v>
      </c>
      <c r="B98" s="267"/>
      <c r="C98" s="267"/>
      <c r="D98" s="267"/>
      <c r="E98" s="267"/>
      <c r="F98" s="267"/>
      <c r="G98" s="267"/>
      <c r="H98" s="267"/>
      <c r="I98" s="267"/>
      <c r="J98" s="218"/>
      <c r="L98" s="48"/>
      <c r="M98" s="32"/>
      <c r="N98" s="32"/>
      <c r="O98" s="32"/>
      <c r="P98" s="77"/>
      <c r="Q98" s="77"/>
      <c r="R98" s="77"/>
      <c r="S98" s="176"/>
      <c r="T98" s="86"/>
    </row>
    <row r="99" spans="1:20">
      <c r="A99" s="160" t="s">
        <v>446</v>
      </c>
      <c r="B99" s="205">
        <v>2.0499999999999998</v>
      </c>
      <c r="C99" s="205">
        <v>2.35</v>
      </c>
      <c r="D99" s="103">
        <v>0.08</v>
      </c>
      <c r="E99" s="104">
        <v>460</v>
      </c>
      <c r="F99" s="207">
        <v>22</v>
      </c>
      <c r="G99" s="207" t="s">
        <v>229</v>
      </c>
      <c r="H99" s="207">
        <v>8</v>
      </c>
      <c r="I99" s="305" t="s">
        <v>31</v>
      </c>
      <c r="J99" s="219">
        <v>14900</v>
      </c>
      <c r="L99" s="32"/>
      <c r="M99" s="32" t="e">
        <f>#REF!*#REF!</f>
        <v>#REF!</v>
      </c>
      <c r="N99" s="32" t="e">
        <f>#REF!*S99</f>
        <v>#REF!</v>
      </c>
      <c r="O99" s="32" t="e">
        <f>#REF!*T99</f>
        <v>#REF!</v>
      </c>
      <c r="P99" s="77">
        <v>790</v>
      </c>
      <c r="Q99" s="77">
        <v>370</v>
      </c>
      <c r="R99" s="77">
        <v>270</v>
      </c>
      <c r="S99" s="176">
        <f t="shared" ref="S99" si="10">(P99/1000)*(Q99/1000)*(R99/1000)</f>
        <v>7.8921000000000005E-2</v>
      </c>
      <c r="T99" s="88">
        <v>10.6</v>
      </c>
    </row>
    <row r="100" spans="1:20">
      <c r="A100" s="160" t="s">
        <v>241</v>
      </c>
      <c r="B100" s="205">
        <v>2.64</v>
      </c>
      <c r="C100" s="205">
        <v>2.93</v>
      </c>
      <c r="D100" s="103">
        <v>0.08</v>
      </c>
      <c r="E100" s="104">
        <v>460</v>
      </c>
      <c r="F100" s="207">
        <v>22</v>
      </c>
      <c r="G100" s="207" t="s">
        <v>229</v>
      </c>
      <c r="H100" s="207">
        <v>8</v>
      </c>
      <c r="I100" s="305"/>
      <c r="J100" s="219">
        <v>16500</v>
      </c>
      <c r="L100" s="32"/>
      <c r="M100" s="32" t="e">
        <f>#REF!*#REF!</f>
        <v>#REF!</v>
      </c>
      <c r="N100" s="32" t="e">
        <f>#REF!*S100</f>
        <v>#REF!</v>
      </c>
      <c r="O100" s="32" t="e">
        <f>#REF!*T100</f>
        <v>#REF!</v>
      </c>
      <c r="P100" s="77">
        <v>790</v>
      </c>
      <c r="Q100" s="77">
        <v>370</v>
      </c>
      <c r="R100" s="77">
        <v>270</v>
      </c>
      <c r="S100" s="176">
        <f t="shared" ref="S100" si="11">(P100/1000)*(Q100/1000)*(R100/1000)</f>
        <v>7.8921000000000005E-2</v>
      </c>
      <c r="T100" s="88">
        <v>10.6</v>
      </c>
    </row>
    <row r="101" spans="1:20">
      <c r="A101" s="160" t="s">
        <v>240</v>
      </c>
      <c r="B101" s="205">
        <v>3.52</v>
      </c>
      <c r="C101" s="205">
        <v>3.81</v>
      </c>
      <c r="D101" s="103">
        <v>0.12</v>
      </c>
      <c r="E101" s="204">
        <v>530</v>
      </c>
      <c r="F101" s="207">
        <v>22</v>
      </c>
      <c r="G101" s="207" t="s">
        <v>252</v>
      </c>
      <c r="H101" s="207">
        <v>8.6999999999999993</v>
      </c>
      <c r="I101" s="305"/>
      <c r="J101" s="219">
        <v>19500</v>
      </c>
      <c r="L101" s="32"/>
      <c r="M101" s="32" t="e">
        <f>#REF!*#REF!</f>
        <v>#REF!</v>
      </c>
      <c r="N101" s="32" t="e">
        <f>#REF!*S101</f>
        <v>#REF!</v>
      </c>
      <c r="O101" s="32" t="e">
        <f>#REF!*T101</f>
        <v>#REF!</v>
      </c>
      <c r="P101" s="77">
        <v>875</v>
      </c>
      <c r="Q101" s="77">
        <v>375</v>
      </c>
      <c r="R101" s="77">
        <v>285</v>
      </c>
      <c r="S101" s="176">
        <f t="shared" ref="S101:S103" si="12">(P101/1000)*(Q101/1000)*(R101/1000)</f>
        <v>9.3515624999999991E-2</v>
      </c>
      <c r="T101" s="88">
        <v>11.5</v>
      </c>
    </row>
    <row r="102" spans="1:20">
      <c r="A102" s="160" t="s">
        <v>236</v>
      </c>
      <c r="B102" s="205">
        <v>5.28</v>
      </c>
      <c r="C102" s="205">
        <v>5.57</v>
      </c>
      <c r="D102" s="103">
        <v>0.56000000000000005</v>
      </c>
      <c r="E102" s="204">
        <v>800</v>
      </c>
      <c r="F102" s="207">
        <v>31</v>
      </c>
      <c r="G102" s="207" t="s">
        <v>253</v>
      </c>
      <c r="H102" s="207">
        <v>11.2</v>
      </c>
      <c r="I102" s="305"/>
      <c r="J102" s="219">
        <v>21500</v>
      </c>
      <c r="L102" s="32"/>
      <c r="M102" s="32" t="e">
        <f>#REF!*#REF!</f>
        <v>#REF!</v>
      </c>
      <c r="N102" s="32" t="e">
        <f>#REF!*S102</f>
        <v>#REF!</v>
      </c>
      <c r="O102" s="32" t="e">
        <f>#REF!*T102</f>
        <v>#REF!</v>
      </c>
      <c r="P102" s="77">
        <v>1045</v>
      </c>
      <c r="Q102" s="77">
        <v>405</v>
      </c>
      <c r="R102" s="77">
        <v>305</v>
      </c>
      <c r="S102" s="176">
        <f t="shared" si="12"/>
        <v>0.12908362500000001</v>
      </c>
      <c r="T102" s="88">
        <v>14.6</v>
      </c>
    </row>
    <row r="103" spans="1:20">
      <c r="A103" s="160" t="s">
        <v>238</v>
      </c>
      <c r="B103" s="206">
        <v>7.03</v>
      </c>
      <c r="C103" s="205">
        <v>7.33</v>
      </c>
      <c r="D103" s="205">
        <v>0.42</v>
      </c>
      <c r="E103" s="204">
        <v>1090</v>
      </c>
      <c r="F103" s="207">
        <v>34.5</v>
      </c>
      <c r="G103" s="207" t="s">
        <v>254</v>
      </c>
      <c r="H103" s="207">
        <v>13.6</v>
      </c>
      <c r="I103" s="305"/>
      <c r="J103" s="219">
        <v>26900</v>
      </c>
      <c r="L103" s="32"/>
      <c r="M103" s="32" t="e">
        <f>#REF!*#REF!</f>
        <v>#REF!</v>
      </c>
      <c r="N103" s="32" t="e">
        <f>#REF!*S103</f>
        <v>#REF!</v>
      </c>
      <c r="O103" s="32" t="e">
        <f>#REF!*T103</f>
        <v>#REF!</v>
      </c>
      <c r="P103" s="77">
        <v>1155</v>
      </c>
      <c r="Q103" s="77">
        <v>415</v>
      </c>
      <c r="R103" s="77">
        <v>315</v>
      </c>
      <c r="S103" s="176">
        <f t="shared" si="12"/>
        <v>0.15098737500000001</v>
      </c>
      <c r="T103" s="88">
        <v>17.399999999999999</v>
      </c>
    </row>
    <row r="104" spans="1:20" ht="80.25" customHeight="1">
      <c r="A104" s="266" t="s">
        <v>466</v>
      </c>
      <c r="B104" s="267"/>
      <c r="C104" s="267"/>
      <c r="D104" s="267"/>
      <c r="E104" s="267"/>
      <c r="F104" s="267"/>
      <c r="G104" s="267"/>
      <c r="H104" s="267"/>
      <c r="I104" s="267"/>
      <c r="J104" s="218"/>
      <c r="L104" s="48"/>
      <c r="M104" s="32"/>
      <c r="N104" s="32"/>
      <c r="O104" s="32"/>
      <c r="P104" s="77"/>
      <c r="Q104" s="77"/>
      <c r="R104" s="77"/>
      <c r="S104" s="176"/>
      <c r="T104" s="86"/>
    </row>
    <row r="105" spans="1:20">
      <c r="A105" s="160" t="s">
        <v>447</v>
      </c>
      <c r="B105" s="205">
        <v>2.0499999999999998</v>
      </c>
      <c r="C105" s="205">
        <v>2.35</v>
      </c>
      <c r="D105" s="103">
        <v>0.08</v>
      </c>
      <c r="E105" s="104">
        <v>460</v>
      </c>
      <c r="F105" s="207">
        <v>22</v>
      </c>
      <c r="G105" s="207" t="s">
        <v>229</v>
      </c>
      <c r="H105" s="207">
        <v>8</v>
      </c>
      <c r="I105" s="305" t="s">
        <v>31</v>
      </c>
      <c r="J105" s="219">
        <v>17500</v>
      </c>
      <c r="L105" s="32"/>
      <c r="M105" s="32" t="e">
        <f>#REF!*#REF!</f>
        <v>#REF!</v>
      </c>
      <c r="N105" s="32" t="e">
        <f>#REF!*S105</f>
        <v>#REF!</v>
      </c>
      <c r="O105" s="32" t="e">
        <f>#REF!*T105</f>
        <v>#REF!</v>
      </c>
      <c r="P105" s="77">
        <v>790</v>
      </c>
      <c r="Q105" s="77">
        <v>370</v>
      </c>
      <c r="R105" s="77">
        <v>270</v>
      </c>
      <c r="S105" s="176">
        <f t="shared" ref="S105:S109" si="13">(P105/1000)*(Q105/1000)*(R105/1000)</f>
        <v>7.8921000000000005E-2</v>
      </c>
      <c r="T105" s="88">
        <v>10.6</v>
      </c>
    </row>
    <row r="106" spans="1:20">
      <c r="A106" s="160" t="s">
        <v>442</v>
      </c>
      <c r="B106" s="205">
        <v>2.64</v>
      </c>
      <c r="C106" s="205">
        <v>2.93</v>
      </c>
      <c r="D106" s="103">
        <v>0.08</v>
      </c>
      <c r="E106" s="104">
        <v>460</v>
      </c>
      <c r="F106" s="207">
        <v>22</v>
      </c>
      <c r="G106" s="207" t="s">
        <v>229</v>
      </c>
      <c r="H106" s="207">
        <v>8</v>
      </c>
      <c r="I106" s="305"/>
      <c r="J106" s="219">
        <v>18900</v>
      </c>
      <c r="L106" s="32"/>
      <c r="M106" s="32" t="e">
        <f>#REF!*#REF!</f>
        <v>#REF!</v>
      </c>
      <c r="N106" s="32" t="e">
        <f>#REF!*S106</f>
        <v>#REF!</v>
      </c>
      <c r="O106" s="32" t="e">
        <f>#REF!*T106</f>
        <v>#REF!</v>
      </c>
      <c r="P106" s="77">
        <v>790</v>
      </c>
      <c r="Q106" s="77">
        <v>370</v>
      </c>
      <c r="R106" s="77">
        <v>270</v>
      </c>
      <c r="S106" s="176">
        <f t="shared" si="13"/>
        <v>7.8921000000000005E-2</v>
      </c>
      <c r="T106" s="88">
        <v>10.6</v>
      </c>
    </row>
    <row r="107" spans="1:20">
      <c r="A107" s="160" t="s">
        <v>443</v>
      </c>
      <c r="B107" s="205">
        <v>3.52</v>
      </c>
      <c r="C107" s="205">
        <v>3.81</v>
      </c>
      <c r="D107" s="103">
        <v>0.12</v>
      </c>
      <c r="E107" s="204">
        <v>530</v>
      </c>
      <c r="F107" s="207">
        <v>22</v>
      </c>
      <c r="G107" s="207" t="s">
        <v>252</v>
      </c>
      <c r="H107" s="207">
        <v>8.6999999999999993</v>
      </c>
      <c r="I107" s="305"/>
      <c r="J107" s="219">
        <v>20900</v>
      </c>
      <c r="L107" s="32"/>
      <c r="M107" s="32" t="e">
        <f>#REF!*#REF!</f>
        <v>#REF!</v>
      </c>
      <c r="N107" s="32" t="e">
        <f>#REF!*S107</f>
        <v>#REF!</v>
      </c>
      <c r="O107" s="32" t="e">
        <f>#REF!*T107</f>
        <v>#REF!</v>
      </c>
      <c r="P107" s="77">
        <v>875</v>
      </c>
      <c r="Q107" s="77">
        <v>375</v>
      </c>
      <c r="R107" s="77">
        <v>285</v>
      </c>
      <c r="S107" s="176">
        <f t="shared" si="13"/>
        <v>9.3515624999999991E-2</v>
      </c>
      <c r="T107" s="88">
        <v>11.5</v>
      </c>
    </row>
    <row r="108" spans="1:20">
      <c r="A108" s="160" t="s">
        <v>444</v>
      </c>
      <c r="B108" s="205">
        <v>5.28</v>
      </c>
      <c r="C108" s="205">
        <v>5.57</v>
      </c>
      <c r="D108" s="103">
        <v>0.56000000000000005</v>
      </c>
      <c r="E108" s="204">
        <v>800</v>
      </c>
      <c r="F108" s="207">
        <v>31</v>
      </c>
      <c r="G108" s="207" t="s">
        <v>253</v>
      </c>
      <c r="H108" s="207">
        <v>11.2</v>
      </c>
      <c r="I108" s="305"/>
      <c r="J108" s="219">
        <v>23900</v>
      </c>
      <c r="L108" s="32"/>
      <c r="M108" s="32" t="e">
        <f>#REF!*#REF!</f>
        <v>#REF!</v>
      </c>
      <c r="N108" s="32" t="e">
        <f>#REF!*S108</f>
        <v>#REF!</v>
      </c>
      <c r="O108" s="32" t="e">
        <f>#REF!*T108</f>
        <v>#REF!</v>
      </c>
      <c r="P108" s="77">
        <v>1045</v>
      </c>
      <c r="Q108" s="77">
        <v>405</v>
      </c>
      <c r="R108" s="77">
        <v>305</v>
      </c>
      <c r="S108" s="176">
        <f t="shared" si="13"/>
        <v>0.12908362500000001</v>
      </c>
      <c r="T108" s="88">
        <v>14.6</v>
      </c>
    </row>
    <row r="109" spans="1:20">
      <c r="A109" s="160" t="s">
        <v>445</v>
      </c>
      <c r="B109" s="206">
        <v>7.03</v>
      </c>
      <c r="C109" s="205">
        <v>7.33</v>
      </c>
      <c r="D109" s="205">
        <v>0.42</v>
      </c>
      <c r="E109" s="204">
        <v>1090</v>
      </c>
      <c r="F109" s="207">
        <v>34.5</v>
      </c>
      <c r="G109" s="207" t="s">
        <v>254</v>
      </c>
      <c r="H109" s="207">
        <v>13.6</v>
      </c>
      <c r="I109" s="305"/>
      <c r="J109" s="219">
        <v>30500</v>
      </c>
      <c r="L109" s="32"/>
      <c r="M109" s="32" t="e">
        <f>#REF!*#REF!</f>
        <v>#REF!</v>
      </c>
      <c r="N109" s="32" t="e">
        <f>#REF!*S109</f>
        <v>#REF!</v>
      </c>
      <c r="O109" s="32" t="e">
        <f>#REF!*T109</f>
        <v>#REF!</v>
      </c>
      <c r="P109" s="77">
        <v>1155</v>
      </c>
      <c r="Q109" s="77">
        <v>415</v>
      </c>
      <c r="R109" s="77">
        <v>315</v>
      </c>
      <c r="S109" s="176">
        <f t="shared" si="13"/>
        <v>0.15098737500000001</v>
      </c>
      <c r="T109" s="88">
        <v>17.399999999999999</v>
      </c>
    </row>
    <row r="110" spans="1:20" ht="80.25" customHeight="1">
      <c r="A110" s="266" t="s">
        <v>416</v>
      </c>
      <c r="B110" s="267"/>
      <c r="C110" s="267"/>
      <c r="D110" s="267"/>
      <c r="E110" s="267"/>
      <c r="F110" s="267"/>
      <c r="G110" s="267"/>
      <c r="H110" s="267"/>
      <c r="I110" s="267"/>
      <c r="J110" s="218"/>
      <c r="L110" s="48"/>
      <c r="M110" s="32"/>
      <c r="N110" s="32"/>
      <c r="O110" s="32"/>
      <c r="P110" s="77"/>
      <c r="Q110" s="77"/>
      <c r="R110" s="77"/>
      <c r="S110" s="84"/>
      <c r="T110" s="49"/>
    </row>
    <row r="111" spans="1:20" ht="20.25" customHeight="1">
      <c r="A111" s="25" t="s">
        <v>185</v>
      </c>
      <c r="B111" s="205">
        <v>2.0499999999999998</v>
      </c>
      <c r="C111" s="205">
        <v>2.34</v>
      </c>
      <c r="D111" s="203">
        <v>0.04</v>
      </c>
      <c r="E111" s="11">
        <v>580</v>
      </c>
      <c r="F111" s="207">
        <v>29</v>
      </c>
      <c r="G111" s="207" t="s">
        <v>49</v>
      </c>
      <c r="H111" s="99">
        <v>14.5</v>
      </c>
      <c r="I111" s="265" t="s">
        <v>31</v>
      </c>
      <c r="J111" s="251">
        <v>32900</v>
      </c>
      <c r="L111" s="32"/>
      <c r="M111" s="264" t="e">
        <f>#REF!*#REF!</f>
        <v>#REF!</v>
      </c>
      <c r="N111" s="264" t="e">
        <f>#REF!*(S111+S112)</f>
        <v>#REF!</v>
      </c>
      <c r="O111" s="264" t="e">
        <f>#REF!*(T111+T112)</f>
        <v>#REF!</v>
      </c>
      <c r="P111" s="87">
        <v>662</v>
      </c>
      <c r="Q111" s="87">
        <v>317</v>
      </c>
      <c r="R111" s="87">
        <v>662</v>
      </c>
      <c r="S111" s="176">
        <f t="shared" ref="S111:S118" si="14">(P111/1000)*(Q111/1000)*(R111/1000)</f>
        <v>0.138923348</v>
      </c>
      <c r="T111" s="88">
        <v>17.3</v>
      </c>
    </row>
    <row r="112" spans="1:20">
      <c r="A112" s="25" t="s">
        <v>95</v>
      </c>
      <c r="B112" s="211"/>
      <c r="C112" s="211"/>
      <c r="D112" s="212"/>
      <c r="E112" s="209"/>
      <c r="F112" s="213"/>
      <c r="G112" s="207" t="s">
        <v>50</v>
      </c>
      <c r="H112" s="99">
        <v>2.5</v>
      </c>
      <c r="I112" s="265"/>
      <c r="J112" s="251"/>
      <c r="L112" s="32"/>
      <c r="M112" s="264"/>
      <c r="N112" s="264"/>
      <c r="O112" s="264"/>
      <c r="P112" s="87">
        <v>715</v>
      </c>
      <c r="Q112" s="87">
        <v>123</v>
      </c>
      <c r="R112" s="87">
        <v>715</v>
      </c>
      <c r="S112" s="176">
        <f t="shared" si="14"/>
        <v>6.2880674999999997E-2</v>
      </c>
      <c r="T112" s="86">
        <v>4.5</v>
      </c>
    </row>
    <row r="113" spans="1:20" ht="20.25" customHeight="1">
      <c r="A113" s="25" t="s">
        <v>186</v>
      </c>
      <c r="B113" s="205">
        <v>2.64</v>
      </c>
      <c r="C113" s="205">
        <v>2.93</v>
      </c>
      <c r="D113" s="203">
        <v>0.04</v>
      </c>
      <c r="E113" s="11">
        <v>580</v>
      </c>
      <c r="F113" s="207">
        <v>29</v>
      </c>
      <c r="G113" s="207" t="s">
        <v>49</v>
      </c>
      <c r="H113" s="99">
        <v>14.5</v>
      </c>
      <c r="I113" s="265"/>
      <c r="J113" s="251">
        <v>33900</v>
      </c>
      <c r="L113" s="32"/>
      <c r="M113" s="264" t="e">
        <f>#REF!*#REF!</f>
        <v>#REF!</v>
      </c>
      <c r="N113" s="264" t="e">
        <f>#REF!*(S113+S114)</f>
        <v>#REF!</v>
      </c>
      <c r="O113" s="264" t="e">
        <f>#REF!*(T113+T114)</f>
        <v>#REF!</v>
      </c>
      <c r="P113" s="87">
        <v>662</v>
      </c>
      <c r="Q113" s="87">
        <v>317</v>
      </c>
      <c r="R113" s="87">
        <v>662</v>
      </c>
      <c r="S113" s="176">
        <f t="shared" si="14"/>
        <v>0.138923348</v>
      </c>
      <c r="T113" s="88">
        <v>17.3</v>
      </c>
    </row>
    <row r="114" spans="1:20">
      <c r="A114" s="25" t="s">
        <v>95</v>
      </c>
      <c r="B114" s="211"/>
      <c r="C114" s="211"/>
      <c r="D114" s="212"/>
      <c r="E114" s="209"/>
      <c r="F114" s="213"/>
      <c r="G114" s="207" t="s">
        <v>50</v>
      </c>
      <c r="H114" s="99">
        <v>2.5</v>
      </c>
      <c r="I114" s="265"/>
      <c r="J114" s="251"/>
      <c r="L114" s="32"/>
      <c r="M114" s="264"/>
      <c r="N114" s="264"/>
      <c r="O114" s="264"/>
      <c r="P114" s="87">
        <v>715</v>
      </c>
      <c r="Q114" s="87">
        <v>123</v>
      </c>
      <c r="R114" s="87">
        <v>715</v>
      </c>
      <c r="S114" s="176">
        <f t="shared" si="14"/>
        <v>6.2880674999999997E-2</v>
      </c>
      <c r="T114" s="86">
        <v>4.5</v>
      </c>
    </row>
    <row r="115" spans="1:20">
      <c r="A115" s="25" t="s">
        <v>187</v>
      </c>
      <c r="B115" s="205">
        <v>3.52</v>
      </c>
      <c r="C115" s="205">
        <v>4.0999999999999996</v>
      </c>
      <c r="D115" s="203">
        <v>0.04</v>
      </c>
      <c r="E115" s="11">
        <v>569</v>
      </c>
      <c r="F115" s="207">
        <v>34.5</v>
      </c>
      <c r="G115" s="207" t="s">
        <v>49</v>
      </c>
      <c r="H115" s="99">
        <v>16.2</v>
      </c>
      <c r="I115" s="265"/>
      <c r="J115" s="251">
        <v>35900</v>
      </c>
      <c r="L115" s="32"/>
      <c r="M115" s="264" t="e">
        <f>#REF!*#REF!</f>
        <v>#REF!</v>
      </c>
      <c r="N115" s="264" t="e">
        <f>#REF!*(S115+S116)</f>
        <v>#REF!</v>
      </c>
      <c r="O115" s="264" t="e">
        <f>#REF!*(T115+T116)</f>
        <v>#REF!</v>
      </c>
      <c r="P115" s="87">
        <v>662</v>
      </c>
      <c r="Q115" s="87">
        <v>317</v>
      </c>
      <c r="R115" s="87">
        <v>662</v>
      </c>
      <c r="S115" s="176">
        <f t="shared" si="14"/>
        <v>0.138923348</v>
      </c>
      <c r="T115" s="86">
        <v>21.4</v>
      </c>
    </row>
    <row r="116" spans="1:20">
      <c r="A116" s="25" t="s">
        <v>95</v>
      </c>
      <c r="B116" s="211"/>
      <c r="C116" s="211"/>
      <c r="D116" s="212"/>
      <c r="E116" s="209"/>
      <c r="F116" s="213"/>
      <c r="G116" s="207" t="s">
        <v>50</v>
      </c>
      <c r="H116" s="99">
        <v>2.5</v>
      </c>
      <c r="I116" s="265"/>
      <c r="J116" s="251"/>
      <c r="L116" s="32"/>
      <c r="M116" s="264"/>
      <c r="N116" s="264"/>
      <c r="O116" s="264"/>
      <c r="P116" s="87">
        <v>715</v>
      </c>
      <c r="Q116" s="87">
        <v>123</v>
      </c>
      <c r="R116" s="87">
        <v>715</v>
      </c>
      <c r="S116" s="176">
        <f t="shared" si="14"/>
        <v>6.2880674999999997E-2</v>
      </c>
      <c r="T116" s="86">
        <v>4.5</v>
      </c>
    </row>
    <row r="117" spans="1:20">
      <c r="A117" s="25" t="s">
        <v>188</v>
      </c>
      <c r="B117" s="205">
        <v>5.28</v>
      </c>
      <c r="C117" s="205">
        <v>5.57</v>
      </c>
      <c r="D117" s="203">
        <v>0.10199999999999999</v>
      </c>
      <c r="E117" s="11">
        <v>680</v>
      </c>
      <c r="F117" s="207">
        <v>39</v>
      </c>
      <c r="G117" s="207" t="s">
        <v>49</v>
      </c>
      <c r="H117" s="99">
        <v>16.2</v>
      </c>
      <c r="I117" s="265"/>
      <c r="J117" s="251">
        <v>38900</v>
      </c>
      <c r="L117" s="32"/>
      <c r="M117" s="264" t="e">
        <f>#REF!*#REF!</f>
        <v>#REF!</v>
      </c>
      <c r="N117" s="264" t="e">
        <f>#REF!*(S117+S118)</f>
        <v>#REF!</v>
      </c>
      <c r="O117" s="264" t="e">
        <f>#REF!*(T117+T118)</f>
        <v>#REF!</v>
      </c>
      <c r="P117" s="87">
        <v>662</v>
      </c>
      <c r="Q117" s="87">
        <v>317</v>
      </c>
      <c r="R117" s="87">
        <v>662</v>
      </c>
      <c r="S117" s="176">
        <f t="shared" si="14"/>
        <v>0.138923348</v>
      </c>
      <c r="T117" s="86">
        <v>21.4</v>
      </c>
    </row>
    <row r="118" spans="1:20">
      <c r="A118" s="25" t="s">
        <v>95</v>
      </c>
      <c r="B118" s="209"/>
      <c r="C118" s="209"/>
      <c r="D118" s="209"/>
      <c r="E118" s="209"/>
      <c r="F118" s="213"/>
      <c r="G118" s="207" t="s">
        <v>50</v>
      </c>
      <c r="H118" s="99">
        <v>2.5</v>
      </c>
      <c r="I118" s="265"/>
      <c r="J118" s="251"/>
      <c r="L118" s="32"/>
      <c r="M118" s="264"/>
      <c r="N118" s="264"/>
      <c r="O118" s="264"/>
      <c r="P118" s="87">
        <v>715</v>
      </c>
      <c r="Q118" s="87">
        <v>123</v>
      </c>
      <c r="R118" s="87">
        <v>715</v>
      </c>
      <c r="S118" s="176">
        <f t="shared" si="14"/>
        <v>6.2880674999999997E-2</v>
      </c>
      <c r="T118" s="86">
        <v>4.5</v>
      </c>
    </row>
    <row r="119" spans="1:20" ht="65.25" customHeight="1">
      <c r="A119" s="266" t="s">
        <v>417</v>
      </c>
      <c r="B119" s="267"/>
      <c r="C119" s="267"/>
      <c r="D119" s="267"/>
      <c r="E119" s="267"/>
      <c r="F119" s="267"/>
      <c r="G119" s="267"/>
      <c r="H119" s="267"/>
      <c r="I119" s="267"/>
      <c r="J119" s="220"/>
      <c r="L119" s="51"/>
      <c r="M119" s="32"/>
      <c r="N119" s="32"/>
      <c r="O119" s="32"/>
      <c r="P119" s="77"/>
      <c r="Q119" s="77"/>
      <c r="R119" s="77"/>
      <c r="S119" s="84"/>
      <c r="T119" s="49"/>
    </row>
    <row r="120" spans="1:20" ht="22.5" customHeight="1">
      <c r="A120" s="25" t="s">
        <v>189</v>
      </c>
      <c r="B120" s="205">
        <v>2.0499999999999998</v>
      </c>
      <c r="C120" s="205">
        <v>2.34</v>
      </c>
      <c r="D120" s="203">
        <v>0.17</v>
      </c>
      <c r="E120" s="11">
        <v>500</v>
      </c>
      <c r="F120" s="207">
        <v>27.5</v>
      </c>
      <c r="G120" s="207" t="s">
        <v>125</v>
      </c>
      <c r="H120" s="207">
        <v>18</v>
      </c>
      <c r="I120" s="265" t="s">
        <v>31</v>
      </c>
      <c r="J120" s="219">
        <v>28900</v>
      </c>
      <c r="L120" s="32"/>
      <c r="M120" s="32" t="e">
        <f>#REF!*#REF!</f>
        <v>#REF!</v>
      </c>
      <c r="N120" s="32" t="e">
        <f>#REF!*S120</f>
        <v>#REF!</v>
      </c>
      <c r="O120" s="32" t="e">
        <f>#REF!*T120</f>
        <v>#REF!</v>
      </c>
      <c r="P120" s="89">
        <v>860</v>
      </c>
      <c r="Q120" s="89">
        <v>260</v>
      </c>
      <c r="R120" s="89">
        <v>540</v>
      </c>
      <c r="S120" s="176">
        <f>(P120/1000)*(Q120/1000)*(R120/1000)</f>
        <v>0.120744</v>
      </c>
      <c r="T120" s="86">
        <v>22</v>
      </c>
    </row>
    <row r="121" spans="1:20" ht="20.25" customHeight="1">
      <c r="A121" s="25" t="s">
        <v>190</v>
      </c>
      <c r="B121" s="205">
        <v>2.64</v>
      </c>
      <c r="C121" s="205">
        <v>2.93</v>
      </c>
      <c r="D121" s="203">
        <v>0.18</v>
      </c>
      <c r="E121" s="11">
        <v>500</v>
      </c>
      <c r="F121" s="207">
        <v>27.5</v>
      </c>
      <c r="G121" s="207" t="s">
        <v>125</v>
      </c>
      <c r="H121" s="207">
        <v>18</v>
      </c>
      <c r="I121" s="265"/>
      <c r="J121" s="219">
        <v>29900</v>
      </c>
      <c r="L121" s="32"/>
      <c r="M121" s="32" t="e">
        <f>#REF!*#REF!</f>
        <v>#REF!</v>
      </c>
      <c r="N121" s="32" t="e">
        <f>#REF!*S121</f>
        <v>#REF!</v>
      </c>
      <c r="O121" s="32" t="e">
        <f>#REF!*T121</f>
        <v>#REF!</v>
      </c>
      <c r="P121" s="89">
        <v>860</v>
      </c>
      <c r="Q121" s="89">
        <v>260</v>
      </c>
      <c r="R121" s="89">
        <v>540</v>
      </c>
      <c r="S121" s="176">
        <f>(P121/1000)*(Q121/1000)*(R121/1000)</f>
        <v>0.120744</v>
      </c>
      <c r="T121" s="86">
        <v>22</v>
      </c>
    </row>
    <row r="122" spans="1:20">
      <c r="A122" s="25" t="s">
        <v>191</v>
      </c>
      <c r="B122" s="205">
        <v>3.52</v>
      </c>
      <c r="C122" s="205">
        <v>3.81</v>
      </c>
      <c r="D122" s="203">
        <v>0.185</v>
      </c>
      <c r="E122" s="11">
        <v>600</v>
      </c>
      <c r="F122" s="207">
        <v>30</v>
      </c>
      <c r="G122" s="207" t="s">
        <v>267</v>
      </c>
      <c r="H122" s="207">
        <v>18</v>
      </c>
      <c r="I122" s="265"/>
      <c r="J122" s="219">
        <v>32500</v>
      </c>
      <c r="L122" s="32"/>
      <c r="M122" s="32" t="e">
        <f>#REF!*#REF!</f>
        <v>#REF!</v>
      </c>
      <c r="N122" s="32" t="e">
        <f>#REF!*S122</f>
        <v>#REF!</v>
      </c>
      <c r="O122" s="32" t="e">
        <f>#REF!*T122</f>
        <v>#REF!</v>
      </c>
      <c r="P122" s="89">
        <v>860</v>
      </c>
      <c r="Q122" s="89">
        <v>260</v>
      </c>
      <c r="R122" s="89">
        <v>540</v>
      </c>
      <c r="S122" s="176">
        <f>(P122/1000)*(Q122/1000)*(R122/1000)</f>
        <v>0.120744</v>
      </c>
      <c r="T122" s="86">
        <v>22</v>
      </c>
    </row>
    <row r="123" spans="1:20">
      <c r="A123" s="25" t="s">
        <v>192</v>
      </c>
      <c r="B123" s="205">
        <v>5.28</v>
      </c>
      <c r="C123" s="205">
        <v>5.57</v>
      </c>
      <c r="D123" s="203">
        <v>0.2</v>
      </c>
      <c r="E123" s="11">
        <v>911</v>
      </c>
      <c r="F123" s="207">
        <v>35</v>
      </c>
      <c r="G123" s="207" t="s">
        <v>104</v>
      </c>
      <c r="H123" s="207">
        <v>24.3</v>
      </c>
      <c r="I123" s="265"/>
      <c r="J123" s="219">
        <v>37900</v>
      </c>
      <c r="L123" s="32"/>
      <c r="M123" s="32" t="e">
        <f>#REF!*#REF!</f>
        <v>#REF!</v>
      </c>
      <c r="N123" s="32" t="e">
        <f>#REF!*S123</f>
        <v>#REF!</v>
      </c>
      <c r="O123" s="32" t="e">
        <f>#REF!*T123</f>
        <v>#REF!</v>
      </c>
      <c r="P123" s="89">
        <v>1070</v>
      </c>
      <c r="Q123" s="89">
        <v>280</v>
      </c>
      <c r="R123" s="89">
        <v>725</v>
      </c>
      <c r="S123" s="176">
        <f>(P123/1000)*(Q123/1000)*(R123/1000)</f>
        <v>0.21721000000000001</v>
      </c>
      <c r="T123" s="86">
        <v>29.6</v>
      </c>
    </row>
    <row r="124" spans="1:20" ht="21" customHeight="1">
      <c r="A124" s="214" t="s">
        <v>210</v>
      </c>
      <c r="B124" s="210"/>
      <c r="C124" s="210"/>
      <c r="D124" s="210"/>
      <c r="E124" s="210"/>
      <c r="F124" s="210"/>
      <c r="G124" s="210"/>
      <c r="H124" s="210"/>
      <c r="I124" s="210"/>
      <c r="J124" s="215"/>
      <c r="L124" s="32"/>
      <c r="M124" s="32"/>
      <c r="N124" s="32"/>
      <c r="O124" s="32"/>
      <c r="P124" s="77"/>
      <c r="Q124" s="77"/>
      <c r="R124" s="77"/>
      <c r="S124" s="85"/>
      <c r="T124" s="32"/>
    </row>
    <row r="125" spans="1:20" ht="29.25" customHeight="1" thickBot="1">
      <c r="A125" s="221" t="s">
        <v>413</v>
      </c>
      <c r="B125" s="302" t="s">
        <v>426</v>
      </c>
      <c r="C125" s="302"/>
      <c r="D125" s="302"/>
      <c r="E125" s="302"/>
      <c r="F125" s="302"/>
      <c r="G125" s="302"/>
      <c r="H125" s="302"/>
      <c r="I125" s="302"/>
      <c r="J125" s="222">
        <v>5900</v>
      </c>
      <c r="L125" s="32"/>
      <c r="M125" s="32"/>
      <c r="N125" s="32"/>
      <c r="O125" s="32" t="e">
        <f>#REF!*T125</f>
        <v>#REF!</v>
      </c>
      <c r="P125" s="79"/>
      <c r="Q125" s="79"/>
      <c r="R125" s="79"/>
      <c r="S125" s="85"/>
      <c r="T125" s="32"/>
    </row>
    <row r="126" spans="1:20" ht="21" thickBot="1">
      <c r="A126" s="138"/>
    </row>
    <row r="127" spans="1:20" ht="28.5" customHeight="1">
      <c r="A127" s="303" t="s">
        <v>382</v>
      </c>
      <c r="B127" s="304"/>
      <c r="C127" s="304"/>
      <c r="D127" s="304"/>
      <c r="E127" s="304"/>
      <c r="F127" s="304"/>
      <c r="G127" s="304"/>
      <c r="H127" s="304"/>
      <c r="I127" s="304"/>
      <c r="J127" s="225"/>
      <c r="L127" s="50"/>
      <c r="M127" s="32"/>
      <c r="N127" s="32"/>
      <c r="O127" s="32"/>
      <c r="P127" s="83"/>
      <c r="Q127" s="83"/>
      <c r="R127" s="83"/>
      <c r="S127" s="84"/>
      <c r="T127" s="49"/>
    </row>
    <row r="128" spans="1:20" ht="68.25" customHeight="1">
      <c r="A128" s="260" t="s">
        <v>305</v>
      </c>
      <c r="B128" s="261"/>
      <c r="C128" s="261"/>
      <c r="D128" s="261"/>
      <c r="E128" s="261"/>
      <c r="F128" s="261"/>
      <c r="G128" s="261"/>
      <c r="H128" s="261"/>
      <c r="I128" s="261"/>
      <c r="J128" s="218"/>
      <c r="L128" s="48"/>
      <c r="M128" s="32"/>
      <c r="N128" s="32"/>
      <c r="O128" s="32"/>
      <c r="P128" s="82"/>
      <c r="Q128" s="82"/>
      <c r="R128" s="82"/>
      <c r="S128" s="84"/>
      <c r="T128" s="49"/>
    </row>
    <row r="129" spans="1:20" ht="18" customHeight="1">
      <c r="A129" s="245" t="s">
        <v>130</v>
      </c>
      <c r="B129" s="255">
        <v>2.23</v>
      </c>
      <c r="C129" s="258">
        <v>2.23</v>
      </c>
      <c r="D129" s="256">
        <v>0.69299999999999995</v>
      </c>
      <c r="E129" s="259">
        <v>474</v>
      </c>
      <c r="F129" s="206">
        <v>26</v>
      </c>
      <c r="G129" s="206" t="s">
        <v>51</v>
      </c>
      <c r="H129" s="98">
        <v>8.1</v>
      </c>
      <c r="I129" s="265" t="s">
        <v>29</v>
      </c>
      <c r="J129" s="251">
        <v>26500</v>
      </c>
      <c r="L129" s="191" t="s">
        <v>94</v>
      </c>
      <c r="M129" s="264" t="e">
        <f>#REF!*#REF!</f>
        <v>#REF!</v>
      </c>
      <c r="N129" s="264" t="e">
        <f>#REF!*(S129+S130)</f>
        <v>#REF!</v>
      </c>
      <c r="O129" s="264" t="e">
        <f>#REF!*(T129+T130)</f>
        <v>#REF!</v>
      </c>
      <c r="P129" s="77">
        <v>790</v>
      </c>
      <c r="Q129" s="77">
        <v>370</v>
      </c>
      <c r="R129" s="77">
        <v>270</v>
      </c>
      <c r="S129" s="176">
        <f t="shared" ref="S129:S136" si="15">(P129/1000)*(Q129/1000)*(R129/1000)</f>
        <v>7.8921000000000005E-2</v>
      </c>
      <c r="T129" s="88">
        <v>10.5</v>
      </c>
    </row>
    <row r="130" spans="1:20" ht="18" customHeight="1">
      <c r="A130" s="245" t="s">
        <v>131</v>
      </c>
      <c r="B130" s="255"/>
      <c r="C130" s="258"/>
      <c r="D130" s="256"/>
      <c r="E130" s="259"/>
      <c r="F130" s="206">
        <v>54</v>
      </c>
      <c r="G130" s="206" t="s">
        <v>153</v>
      </c>
      <c r="H130" s="98">
        <v>24.6</v>
      </c>
      <c r="I130" s="265"/>
      <c r="J130" s="251"/>
      <c r="L130" s="32"/>
      <c r="M130" s="264"/>
      <c r="N130" s="264"/>
      <c r="O130" s="264"/>
      <c r="P130" s="77">
        <v>828</v>
      </c>
      <c r="Q130" s="77">
        <v>540</v>
      </c>
      <c r="R130" s="77">
        <v>298</v>
      </c>
      <c r="S130" s="176">
        <f t="shared" si="15"/>
        <v>0.13324175999999999</v>
      </c>
      <c r="T130" s="88">
        <v>26.5</v>
      </c>
    </row>
    <row r="131" spans="1:20" ht="18" customHeight="1">
      <c r="A131" s="245" t="s">
        <v>87</v>
      </c>
      <c r="B131" s="255">
        <v>3.52</v>
      </c>
      <c r="C131" s="258">
        <v>3.81</v>
      </c>
      <c r="D131" s="256">
        <v>1.0960000000000001</v>
      </c>
      <c r="E131" s="259">
        <v>523</v>
      </c>
      <c r="F131" s="206">
        <v>26.5</v>
      </c>
      <c r="G131" s="206" t="s">
        <v>52</v>
      </c>
      <c r="H131" s="98">
        <v>8.8000000000000007</v>
      </c>
      <c r="I131" s="265"/>
      <c r="J131" s="251">
        <v>34500</v>
      </c>
      <c r="L131" s="191" t="s">
        <v>94</v>
      </c>
      <c r="M131" s="264" t="e">
        <f>#REF!*#REF!</f>
        <v>#REF!</v>
      </c>
      <c r="N131" s="264" t="e">
        <f>#REF!*(S131+S132)</f>
        <v>#REF!</v>
      </c>
      <c r="O131" s="264" t="e">
        <f>#REF!*(T131+T132)</f>
        <v>#REF!</v>
      </c>
      <c r="P131" s="77">
        <v>875</v>
      </c>
      <c r="Q131" s="77">
        <v>375</v>
      </c>
      <c r="R131" s="77">
        <v>285</v>
      </c>
      <c r="S131" s="176">
        <f t="shared" si="15"/>
        <v>9.3515624999999991E-2</v>
      </c>
      <c r="T131" s="88">
        <v>11</v>
      </c>
    </row>
    <row r="132" spans="1:20" ht="18" customHeight="1">
      <c r="A132" s="245" t="s">
        <v>88</v>
      </c>
      <c r="B132" s="255"/>
      <c r="C132" s="258"/>
      <c r="D132" s="256"/>
      <c r="E132" s="259"/>
      <c r="F132" s="206">
        <v>56</v>
      </c>
      <c r="G132" s="206" t="s">
        <v>84</v>
      </c>
      <c r="H132" s="98">
        <v>31.2</v>
      </c>
      <c r="I132" s="265"/>
      <c r="J132" s="251"/>
      <c r="L132" s="32"/>
      <c r="M132" s="264"/>
      <c r="N132" s="264"/>
      <c r="O132" s="264"/>
      <c r="P132" s="77">
        <v>900</v>
      </c>
      <c r="Q132" s="77">
        <v>585</v>
      </c>
      <c r="R132" s="77">
        <v>345</v>
      </c>
      <c r="S132" s="176">
        <f t="shared" si="15"/>
        <v>0.18164249999999998</v>
      </c>
      <c r="T132" s="88">
        <v>33.5</v>
      </c>
    </row>
    <row r="133" spans="1:20" ht="18" customHeight="1">
      <c r="A133" s="245" t="s">
        <v>132</v>
      </c>
      <c r="B133" s="255">
        <v>5.27</v>
      </c>
      <c r="C133" s="258">
        <v>5.42</v>
      </c>
      <c r="D133" s="256">
        <v>1.6439999999999999</v>
      </c>
      <c r="E133" s="259">
        <v>787</v>
      </c>
      <c r="F133" s="206">
        <v>30</v>
      </c>
      <c r="G133" s="206" t="s">
        <v>53</v>
      </c>
      <c r="H133" s="98">
        <v>11.6</v>
      </c>
      <c r="I133" s="265"/>
      <c r="J133" s="251">
        <v>54500</v>
      </c>
      <c r="L133" s="191" t="s">
        <v>94</v>
      </c>
      <c r="M133" s="264" t="e">
        <f>#REF!*#REF!</f>
        <v>#REF!</v>
      </c>
      <c r="N133" s="264" t="e">
        <f>#REF!*(S133+S134)</f>
        <v>#REF!</v>
      </c>
      <c r="O133" s="264" t="e">
        <f>#REF!*(T133+T134)</f>
        <v>#REF!</v>
      </c>
      <c r="P133" s="77">
        <v>1045</v>
      </c>
      <c r="Q133" s="77">
        <v>405</v>
      </c>
      <c r="R133" s="77">
        <v>305</v>
      </c>
      <c r="S133" s="176">
        <f t="shared" si="15"/>
        <v>0.12908362500000001</v>
      </c>
      <c r="T133" s="88">
        <v>14.9</v>
      </c>
    </row>
    <row r="134" spans="1:20" ht="18" customHeight="1">
      <c r="A134" s="245" t="s">
        <v>133</v>
      </c>
      <c r="B134" s="255"/>
      <c r="C134" s="258"/>
      <c r="D134" s="256"/>
      <c r="E134" s="259"/>
      <c r="F134" s="206">
        <v>59</v>
      </c>
      <c r="G134" s="206" t="s">
        <v>84</v>
      </c>
      <c r="H134" s="98">
        <v>37.700000000000003</v>
      </c>
      <c r="I134" s="265"/>
      <c r="J134" s="251"/>
      <c r="L134" s="32"/>
      <c r="M134" s="264"/>
      <c r="N134" s="264"/>
      <c r="O134" s="264"/>
      <c r="P134" s="77">
        <v>900</v>
      </c>
      <c r="Q134" s="77">
        <v>615</v>
      </c>
      <c r="R134" s="77">
        <v>348</v>
      </c>
      <c r="S134" s="176">
        <f t="shared" si="15"/>
        <v>0.19261799999999998</v>
      </c>
      <c r="T134" s="88">
        <v>40</v>
      </c>
    </row>
    <row r="135" spans="1:20" ht="18" customHeight="1">
      <c r="A135" s="245" t="s">
        <v>134</v>
      </c>
      <c r="B135" s="255">
        <v>7.03</v>
      </c>
      <c r="C135" s="258">
        <v>7.62</v>
      </c>
      <c r="D135" s="256">
        <v>2.5030000000000001</v>
      </c>
      <c r="E135" s="259">
        <v>1060</v>
      </c>
      <c r="F135" s="206">
        <v>40</v>
      </c>
      <c r="G135" s="206" t="s">
        <v>54</v>
      </c>
      <c r="H135" s="98">
        <v>14</v>
      </c>
      <c r="I135" s="223"/>
      <c r="J135" s="251">
        <v>72900</v>
      </c>
      <c r="L135" s="191" t="s">
        <v>94</v>
      </c>
      <c r="M135" s="264" t="e">
        <f>#REF!*#REF!</f>
        <v>#REF!</v>
      </c>
      <c r="N135" s="264" t="e">
        <f>#REF!*(S135+S136)</f>
        <v>#REF!</v>
      </c>
      <c r="O135" s="264" t="e">
        <f>#REF!*(T135+T136)</f>
        <v>#REF!</v>
      </c>
      <c r="P135" s="77">
        <v>1155</v>
      </c>
      <c r="Q135" s="77">
        <v>415</v>
      </c>
      <c r="R135" s="77">
        <v>315</v>
      </c>
      <c r="S135" s="176">
        <f t="shared" si="15"/>
        <v>0.15098737500000001</v>
      </c>
      <c r="T135" s="88">
        <v>17.5</v>
      </c>
    </row>
    <row r="136" spans="1:20" ht="18" customHeight="1">
      <c r="A136" s="245" t="s">
        <v>135</v>
      </c>
      <c r="B136" s="255"/>
      <c r="C136" s="258"/>
      <c r="D136" s="256"/>
      <c r="E136" s="259"/>
      <c r="F136" s="206">
        <v>59.5</v>
      </c>
      <c r="G136" s="206" t="s">
        <v>56</v>
      </c>
      <c r="H136" s="98">
        <v>50.6</v>
      </c>
      <c r="I136" s="223"/>
      <c r="J136" s="251"/>
      <c r="L136" s="32"/>
      <c r="M136" s="264"/>
      <c r="N136" s="264"/>
      <c r="O136" s="264"/>
      <c r="P136" s="77">
        <v>965</v>
      </c>
      <c r="Q136" s="77">
        <v>765</v>
      </c>
      <c r="R136" s="77">
        <v>395</v>
      </c>
      <c r="S136" s="176">
        <f t="shared" si="15"/>
        <v>0.29159887500000004</v>
      </c>
      <c r="T136" s="88">
        <v>53.8</v>
      </c>
    </row>
    <row r="137" spans="1:20" ht="61.5" customHeight="1">
      <c r="A137" s="260" t="s">
        <v>303</v>
      </c>
      <c r="B137" s="261"/>
      <c r="C137" s="261"/>
      <c r="D137" s="261"/>
      <c r="E137" s="261"/>
      <c r="F137" s="261"/>
      <c r="G137" s="261"/>
      <c r="H137" s="261"/>
      <c r="I137" s="261"/>
      <c r="J137" s="218"/>
      <c r="L137" s="191" t="s">
        <v>94</v>
      </c>
      <c r="M137" s="32"/>
      <c r="N137" s="32"/>
      <c r="O137" s="32"/>
      <c r="P137" s="82"/>
      <c r="Q137" s="82"/>
      <c r="R137" s="82"/>
      <c r="S137" s="84"/>
      <c r="T137" s="49"/>
    </row>
    <row r="138" spans="1:20" ht="18" customHeight="1">
      <c r="A138" s="245" t="s">
        <v>141</v>
      </c>
      <c r="B138" s="255">
        <v>2.23</v>
      </c>
      <c r="C138" s="258">
        <v>2.23</v>
      </c>
      <c r="D138" s="256">
        <v>0.69299999999999995</v>
      </c>
      <c r="E138" s="259">
        <v>474</v>
      </c>
      <c r="F138" s="206">
        <v>26</v>
      </c>
      <c r="G138" s="206" t="s">
        <v>51</v>
      </c>
      <c r="H138" s="98">
        <v>8.1</v>
      </c>
      <c r="I138" s="265" t="s">
        <v>29</v>
      </c>
      <c r="J138" s="251">
        <v>31900</v>
      </c>
      <c r="L138" s="32"/>
      <c r="M138" s="264" t="e">
        <f>#REF!*#REF!</f>
        <v>#REF!</v>
      </c>
      <c r="N138" s="264" t="e">
        <f>#REF!*(S138+S139)</f>
        <v>#REF!</v>
      </c>
      <c r="O138" s="264" t="e">
        <f>#REF!*(T138+T139)</f>
        <v>#REF!</v>
      </c>
      <c r="P138" s="77">
        <v>790</v>
      </c>
      <c r="Q138" s="77">
        <v>370</v>
      </c>
      <c r="R138" s="77">
        <v>270</v>
      </c>
      <c r="S138" s="176">
        <f t="shared" ref="S138:S141" si="16">(P138/1000)*(Q138/1000)*(R138/1000)</f>
        <v>7.8921000000000005E-2</v>
      </c>
      <c r="T138" s="88">
        <v>10.5</v>
      </c>
    </row>
    <row r="139" spans="1:20" ht="18" customHeight="1">
      <c r="A139" s="245" t="s">
        <v>131</v>
      </c>
      <c r="B139" s="255"/>
      <c r="C139" s="258"/>
      <c r="D139" s="256"/>
      <c r="E139" s="259"/>
      <c r="F139" s="206">
        <v>54</v>
      </c>
      <c r="G139" s="206" t="s">
        <v>153</v>
      </c>
      <c r="H139" s="98">
        <v>24.6</v>
      </c>
      <c r="I139" s="265"/>
      <c r="J139" s="251"/>
      <c r="L139" s="32"/>
      <c r="M139" s="264"/>
      <c r="N139" s="264"/>
      <c r="O139" s="264"/>
      <c r="P139" s="77">
        <v>828</v>
      </c>
      <c r="Q139" s="77">
        <v>540</v>
      </c>
      <c r="R139" s="77">
        <v>298</v>
      </c>
      <c r="S139" s="176">
        <f t="shared" si="16"/>
        <v>0.13324175999999999</v>
      </c>
      <c r="T139" s="88">
        <v>26.5</v>
      </c>
    </row>
    <row r="140" spans="1:20" ht="18" customHeight="1">
      <c r="A140" s="245" t="s">
        <v>142</v>
      </c>
      <c r="B140" s="255">
        <v>3.52</v>
      </c>
      <c r="C140" s="258">
        <v>3.81</v>
      </c>
      <c r="D140" s="256">
        <v>1.0960000000000001</v>
      </c>
      <c r="E140" s="259">
        <v>523</v>
      </c>
      <c r="F140" s="206">
        <v>26.5</v>
      </c>
      <c r="G140" s="206" t="s">
        <v>52</v>
      </c>
      <c r="H140" s="98">
        <v>8.8000000000000007</v>
      </c>
      <c r="I140" s="265"/>
      <c r="J140" s="251">
        <v>39500</v>
      </c>
      <c r="L140" s="32"/>
      <c r="M140" s="264" t="e">
        <f>#REF!*#REF!</f>
        <v>#REF!</v>
      </c>
      <c r="N140" s="264" t="e">
        <f>#REF!*(S140+S141)</f>
        <v>#REF!</v>
      </c>
      <c r="O140" s="264" t="e">
        <f>#REF!*(T140+T141)</f>
        <v>#REF!</v>
      </c>
      <c r="P140" s="77">
        <v>875</v>
      </c>
      <c r="Q140" s="77">
        <v>375</v>
      </c>
      <c r="R140" s="77">
        <v>285</v>
      </c>
      <c r="S140" s="176">
        <f t="shared" si="16"/>
        <v>9.3515624999999991E-2</v>
      </c>
      <c r="T140" s="88">
        <v>11</v>
      </c>
    </row>
    <row r="141" spans="1:20" ht="18" customHeight="1">
      <c r="A141" s="245" t="s">
        <v>88</v>
      </c>
      <c r="B141" s="255"/>
      <c r="C141" s="258"/>
      <c r="D141" s="256"/>
      <c r="E141" s="259"/>
      <c r="F141" s="206">
        <v>56</v>
      </c>
      <c r="G141" s="206" t="s">
        <v>84</v>
      </c>
      <c r="H141" s="98">
        <v>31.2</v>
      </c>
      <c r="I141" s="265"/>
      <c r="J141" s="251"/>
      <c r="L141" s="32"/>
      <c r="M141" s="264"/>
      <c r="N141" s="264"/>
      <c r="O141" s="264"/>
      <c r="P141" s="77">
        <v>900</v>
      </c>
      <c r="Q141" s="77">
        <v>585</v>
      </c>
      <c r="R141" s="77">
        <v>345</v>
      </c>
      <c r="S141" s="176">
        <f t="shared" si="16"/>
        <v>0.18164249999999998</v>
      </c>
      <c r="T141" s="88">
        <v>33.5</v>
      </c>
    </row>
    <row r="142" spans="1:20" ht="66" customHeight="1">
      <c r="A142" s="260" t="s">
        <v>302</v>
      </c>
      <c r="B142" s="261"/>
      <c r="C142" s="261"/>
      <c r="D142" s="261"/>
      <c r="E142" s="261"/>
      <c r="F142" s="261"/>
      <c r="G142" s="261"/>
      <c r="H142" s="261"/>
      <c r="I142" s="261"/>
      <c r="J142" s="218"/>
      <c r="L142" s="191" t="s">
        <v>94</v>
      </c>
      <c r="M142" s="32"/>
      <c r="N142" s="32"/>
      <c r="O142" s="32"/>
      <c r="P142" s="82"/>
      <c r="Q142" s="82"/>
      <c r="R142" s="82"/>
      <c r="S142" s="84"/>
      <c r="T142" s="49"/>
    </row>
    <row r="143" spans="1:20" ht="18" customHeight="1">
      <c r="A143" s="245" t="s">
        <v>301</v>
      </c>
      <c r="B143" s="255">
        <v>2.0499999999999998</v>
      </c>
      <c r="C143" s="258">
        <v>2.34</v>
      </c>
      <c r="D143" s="256">
        <v>0.63900000000000001</v>
      </c>
      <c r="E143" s="259">
        <v>480</v>
      </c>
      <c r="F143" s="206">
        <v>26.5</v>
      </c>
      <c r="G143" s="206" t="s">
        <v>51</v>
      </c>
      <c r="H143" s="98">
        <v>8.1</v>
      </c>
      <c r="I143" s="265" t="s">
        <v>29</v>
      </c>
      <c r="J143" s="251">
        <v>35500</v>
      </c>
      <c r="L143" s="32"/>
      <c r="M143" s="264" t="e">
        <f>#REF!*#REF!</f>
        <v>#REF!</v>
      </c>
      <c r="N143" s="264" t="e">
        <f>#REF!*(S143+S144)</f>
        <v>#REF!</v>
      </c>
      <c r="O143" s="264" t="e">
        <f>#REF!*(T143+T144)</f>
        <v>#REF!</v>
      </c>
      <c r="P143" s="77">
        <v>790</v>
      </c>
      <c r="Q143" s="77">
        <v>370</v>
      </c>
      <c r="R143" s="77">
        <v>270</v>
      </c>
      <c r="S143" s="176">
        <f t="shared" ref="S143:S148" si="17">(P143/1000)*(Q143/1000)*(R143/1000)</f>
        <v>7.8921000000000005E-2</v>
      </c>
      <c r="T143" s="88">
        <v>10.6</v>
      </c>
    </row>
    <row r="144" spans="1:20" ht="18" customHeight="1">
      <c r="A144" s="245" t="s">
        <v>256</v>
      </c>
      <c r="B144" s="255"/>
      <c r="C144" s="258"/>
      <c r="D144" s="256"/>
      <c r="E144" s="259"/>
      <c r="F144" s="206">
        <v>54</v>
      </c>
      <c r="G144" s="206" t="s">
        <v>153</v>
      </c>
      <c r="H144" s="98">
        <v>23.9</v>
      </c>
      <c r="I144" s="265"/>
      <c r="J144" s="251"/>
      <c r="L144" s="32"/>
      <c r="M144" s="264"/>
      <c r="N144" s="264"/>
      <c r="O144" s="264"/>
      <c r="P144" s="77">
        <v>828</v>
      </c>
      <c r="Q144" s="77">
        <v>540</v>
      </c>
      <c r="R144" s="77">
        <v>298</v>
      </c>
      <c r="S144" s="176">
        <f t="shared" si="17"/>
        <v>0.13324175999999999</v>
      </c>
      <c r="T144" s="88">
        <v>25.6</v>
      </c>
    </row>
    <row r="145" spans="1:21" ht="18" customHeight="1">
      <c r="A145" s="245" t="s">
        <v>300</v>
      </c>
      <c r="B145" s="255">
        <v>2.64</v>
      </c>
      <c r="C145" s="258">
        <v>2.64</v>
      </c>
      <c r="D145" s="256">
        <v>0.82099999999999995</v>
      </c>
      <c r="E145" s="259">
        <v>510</v>
      </c>
      <c r="F145" s="206">
        <v>26.5</v>
      </c>
      <c r="G145" s="206" t="s">
        <v>51</v>
      </c>
      <c r="H145" s="98">
        <v>8.1</v>
      </c>
      <c r="I145" s="265"/>
      <c r="J145" s="251">
        <v>36900</v>
      </c>
      <c r="L145" s="32"/>
      <c r="M145" s="264" t="e">
        <f>#REF!*#REF!</f>
        <v>#REF!</v>
      </c>
      <c r="N145" s="264" t="e">
        <f>#REF!*(S145+S146)</f>
        <v>#REF!</v>
      </c>
      <c r="O145" s="264" t="e">
        <f>#REF!*(T145+T146)</f>
        <v>#REF!</v>
      </c>
      <c r="P145" s="77">
        <v>790</v>
      </c>
      <c r="Q145" s="77">
        <v>370</v>
      </c>
      <c r="R145" s="77">
        <v>270</v>
      </c>
      <c r="S145" s="176">
        <f t="shared" si="17"/>
        <v>7.8921000000000005E-2</v>
      </c>
      <c r="T145" s="88">
        <v>10.6</v>
      </c>
    </row>
    <row r="146" spans="1:21" ht="18" customHeight="1">
      <c r="A146" s="245" t="s">
        <v>258</v>
      </c>
      <c r="B146" s="255"/>
      <c r="C146" s="258"/>
      <c r="D146" s="256"/>
      <c r="E146" s="259"/>
      <c r="F146" s="206">
        <v>54</v>
      </c>
      <c r="G146" s="206" t="s">
        <v>153</v>
      </c>
      <c r="H146" s="98">
        <v>24.2</v>
      </c>
      <c r="I146" s="265"/>
      <c r="J146" s="251"/>
      <c r="L146" s="32"/>
      <c r="M146" s="264"/>
      <c r="N146" s="264"/>
      <c r="O146" s="264"/>
      <c r="P146" s="77">
        <v>828</v>
      </c>
      <c r="Q146" s="77">
        <v>540</v>
      </c>
      <c r="R146" s="77">
        <v>298</v>
      </c>
      <c r="S146" s="176">
        <f t="shared" si="17"/>
        <v>0.13324175999999999</v>
      </c>
      <c r="T146" s="88">
        <v>26</v>
      </c>
    </row>
    <row r="147" spans="1:21" ht="18" customHeight="1">
      <c r="A147" s="245" t="s">
        <v>299</v>
      </c>
      <c r="B147" s="255">
        <v>3.52</v>
      </c>
      <c r="C147" s="258">
        <v>3.52</v>
      </c>
      <c r="D147" s="256">
        <v>1.0960000000000001</v>
      </c>
      <c r="E147" s="259">
        <v>540</v>
      </c>
      <c r="F147" s="206">
        <v>26.5</v>
      </c>
      <c r="G147" s="206" t="s">
        <v>52</v>
      </c>
      <c r="H147" s="98">
        <v>9</v>
      </c>
      <c r="I147" s="265"/>
      <c r="J147" s="251">
        <v>43500</v>
      </c>
      <c r="K147" s="192"/>
      <c r="L147" s="32"/>
      <c r="M147" s="264" t="e">
        <f>#REF!*#REF!</f>
        <v>#REF!</v>
      </c>
      <c r="N147" s="264" t="e">
        <f>#REF!*(S147+S148)</f>
        <v>#REF!</v>
      </c>
      <c r="O147" s="264" t="e">
        <f>#REF!*(T147+T148)</f>
        <v>#REF!</v>
      </c>
      <c r="P147" s="77">
        <v>875</v>
      </c>
      <c r="Q147" s="77">
        <v>375</v>
      </c>
      <c r="R147" s="77">
        <v>285</v>
      </c>
      <c r="S147" s="176">
        <f t="shared" si="17"/>
        <v>9.3515624999999991E-2</v>
      </c>
      <c r="T147" s="88">
        <v>11.5</v>
      </c>
      <c r="U147" s="192"/>
    </row>
    <row r="148" spans="1:21" ht="18" customHeight="1">
      <c r="A148" s="245" t="s">
        <v>260</v>
      </c>
      <c r="B148" s="255"/>
      <c r="C148" s="258"/>
      <c r="D148" s="256"/>
      <c r="E148" s="259"/>
      <c r="F148" s="206">
        <v>56</v>
      </c>
      <c r="G148" s="206" t="s">
        <v>153</v>
      </c>
      <c r="H148" s="98">
        <v>26</v>
      </c>
      <c r="I148" s="265"/>
      <c r="J148" s="251"/>
      <c r="L148" s="32"/>
      <c r="M148" s="264"/>
      <c r="N148" s="264"/>
      <c r="O148" s="264"/>
      <c r="P148" s="77">
        <v>828</v>
      </c>
      <c r="Q148" s="77">
        <v>540</v>
      </c>
      <c r="R148" s="77">
        <v>298</v>
      </c>
      <c r="S148" s="176">
        <f t="shared" si="17"/>
        <v>0.13324175999999999</v>
      </c>
      <c r="T148" s="88">
        <v>27.7</v>
      </c>
    </row>
    <row r="149" spans="1:21" ht="28.5" customHeight="1">
      <c r="A149" s="308" t="s">
        <v>436</v>
      </c>
      <c r="B149" s="309"/>
      <c r="C149" s="309"/>
      <c r="D149" s="309"/>
      <c r="E149" s="309"/>
      <c r="F149" s="309"/>
      <c r="G149" s="309"/>
      <c r="H149" s="309"/>
      <c r="I149" s="309"/>
      <c r="J149" s="217"/>
      <c r="L149" s="50"/>
      <c r="M149" s="32"/>
      <c r="N149" s="32"/>
      <c r="O149" s="32"/>
      <c r="P149" s="83"/>
      <c r="Q149" s="83"/>
      <c r="R149" s="83"/>
      <c r="S149" s="84"/>
      <c r="T149" s="49"/>
    </row>
    <row r="150" spans="1:21" ht="58.5" customHeight="1">
      <c r="A150" s="260" t="s">
        <v>271</v>
      </c>
      <c r="B150" s="261"/>
      <c r="C150" s="261"/>
      <c r="D150" s="261"/>
      <c r="E150" s="261"/>
      <c r="F150" s="261"/>
      <c r="G150" s="261"/>
      <c r="H150" s="261"/>
      <c r="I150" s="261"/>
      <c r="J150" s="218"/>
      <c r="L150" s="138" t="s">
        <v>94</v>
      </c>
      <c r="M150" s="32"/>
      <c r="N150" s="32"/>
      <c r="O150" s="32"/>
      <c r="P150" s="79"/>
      <c r="Q150" s="79"/>
      <c r="R150" s="79"/>
      <c r="S150" s="84"/>
      <c r="T150" s="49"/>
    </row>
    <row r="151" spans="1:21">
      <c r="A151" s="25" t="s">
        <v>183</v>
      </c>
      <c r="B151" s="206">
        <v>2.64</v>
      </c>
      <c r="C151" s="205">
        <v>2.93</v>
      </c>
      <c r="D151" s="203">
        <v>2.4E-2</v>
      </c>
      <c r="E151" s="204">
        <v>416</v>
      </c>
      <c r="F151" s="206">
        <v>23</v>
      </c>
      <c r="G151" s="206" t="s">
        <v>51</v>
      </c>
      <c r="H151" s="98">
        <v>7.3</v>
      </c>
      <c r="I151" s="265"/>
      <c r="J151" s="219" t="e">
        <f>#REF!</f>
        <v>#REF!</v>
      </c>
      <c r="L151" s="32"/>
      <c r="M151" s="32" t="e">
        <f>#REF!*#REF!</f>
        <v>#REF!</v>
      </c>
      <c r="N151" s="32" t="e">
        <f>#REF!*S151</f>
        <v>#REF!</v>
      </c>
      <c r="O151" s="32" t="e">
        <f>#REF!*T151</f>
        <v>#REF!</v>
      </c>
      <c r="P151" s="89">
        <v>790</v>
      </c>
      <c r="Q151" s="89">
        <v>370</v>
      </c>
      <c r="R151" s="89">
        <v>270</v>
      </c>
      <c r="S151" s="176">
        <f>(P151/1000)*(Q151/1000)*(R151/1000)</f>
        <v>7.8921000000000005E-2</v>
      </c>
      <c r="T151" s="86">
        <v>9.6999999999999993</v>
      </c>
    </row>
    <row r="152" spans="1:21">
      <c r="A152" s="25" t="s">
        <v>184</v>
      </c>
      <c r="B152" s="206">
        <v>3.52</v>
      </c>
      <c r="C152" s="205">
        <v>3.81</v>
      </c>
      <c r="D152" s="203">
        <v>2.4E-2</v>
      </c>
      <c r="E152" s="204">
        <v>515</v>
      </c>
      <c r="F152" s="206">
        <v>22</v>
      </c>
      <c r="G152" s="206" t="s">
        <v>52</v>
      </c>
      <c r="H152" s="98">
        <v>8.1999999999999993</v>
      </c>
      <c r="I152" s="265"/>
      <c r="J152" s="219" t="e">
        <f>#REF!</f>
        <v>#REF!</v>
      </c>
      <c r="L152" s="32"/>
      <c r="M152" s="32" t="e">
        <f>#REF!*#REF!</f>
        <v>#REF!</v>
      </c>
      <c r="N152" s="32" t="e">
        <f>#REF!*S152</f>
        <v>#REF!</v>
      </c>
      <c r="O152" s="32" t="e">
        <f>#REF!*T152</f>
        <v>#REF!</v>
      </c>
      <c r="P152" s="89">
        <v>875</v>
      </c>
      <c r="Q152" s="89">
        <v>380</v>
      </c>
      <c r="R152" s="89">
        <v>285</v>
      </c>
      <c r="S152" s="176">
        <f>(P152/1000)*(Q152/1000)*(R152/1000)</f>
        <v>9.47625E-2</v>
      </c>
      <c r="T152" s="86">
        <v>10.7</v>
      </c>
    </row>
    <row r="153" spans="1:21" ht="58.5" customHeight="1">
      <c r="A153" s="260" t="s">
        <v>270</v>
      </c>
      <c r="B153" s="261"/>
      <c r="C153" s="261"/>
      <c r="D153" s="261"/>
      <c r="E153" s="261"/>
      <c r="F153" s="261"/>
      <c r="G153" s="261"/>
      <c r="H153" s="261"/>
      <c r="I153" s="261"/>
      <c r="J153" s="218"/>
      <c r="L153" s="138" t="s">
        <v>94</v>
      </c>
      <c r="M153" s="32"/>
      <c r="N153" s="32"/>
      <c r="O153" s="32"/>
      <c r="P153" s="79"/>
      <c r="Q153" s="79"/>
      <c r="R153" s="79"/>
      <c r="S153" s="84"/>
      <c r="T153" s="49"/>
    </row>
    <row r="154" spans="1:21">
      <c r="A154" s="25" t="s">
        <v>196</v>
      </c>
      <c r="B154" s="206">
        <v>2.64</v>
      </c>
      <c r="C154" s="205">
        <v>2.93</v>
      </c>
      <c r="D154" s="203">
        <v>2.4E-2</v>
      </c>
      <c r="E154" s="204">
        <v>416</v>
      </c>
      <c r="F154" s="206">
        <v>23</v>
      </c>
      <c r="G154" s="206" t="s">
        <v>51</v>
      </c>
      <c r="H154" s="98">
        <v>7.3</v>
      </c>
      <c r="I154" s="265"/>
      <c r="J154" s="219" t="e">
        <f>#REF!</f>
        <v>#REF!</v>
      </c>
      <c r="L154" s="32"/>
      <c r="M154" s="32" t="e">
        <f>#REF!*#REF!</f>
        <v>#REF!</v>
      </c>
      <c r="N154" s="32" t="e">
        <f>#REF!*S154</f>
        <v>#REF!</v>
      </c>
      <c r="O154" s="32" t="e">
        <f>#REF!*T154</f>
        <v>#REF!</v>
      </c>
      <c r="P154" s="89">
        <v>790</v>
      </c>
      <c r="Q154" s="89">
        <v>370</v>
      </c>
      <c r="R154" s="89">
        <v>270</v>
      </c>
      <c r="S154" s="176">
        <f>(P154/1000)*(Q154/1000)*(R154/1000)</f>
        <v>7.8921000000000005E-2</v>
      </c>
      <c r="T154" s="86">
        <v>9.6999999999999993</v>
      </c>
    </row>
    <row r="155" spans="1:21">
      <c r="A155" s="25" t="s">
        <v>197</v>
      </c>
      <c r="B155" s="206">
        <v>3.52</v>
      </c>
      <c r="C155" s="205">
        <v>3.81</v>
      </c>
      <c r="D155" s="203">
        <v>2.4E-2</v>
      </c>
      <c r="E155" s="204">
        <v>515</v>
      </c>
      <c r="F155" s="206">
        <v>22</v>
      </c>
      <c r="G155" s="206" t="s">
        <v>52</v>
      </c>
      <c r="H155" s="98">
        <v>8.1999999999999993</v>
      </c>
      <c r="I155" s="265"/>
      <c r="J155" s="219" t="e">
        <f>#REF!</f>
        <v>#REF!</v>
      </c>
      <c r="L155" s="32"/>
      <c r="M155" s="32" t="e">
        <f>#REF!*#REF!</f>
        <v>#REF!</v>
      </c>
      <c r="N155" s="32" t="e">
        <f>#REF!*S155</f>
        <v>#REF!</v>
      </c>
      <c r="O155" s="32" t="e">
        <f>#REF!*T155</f>
        <v>#REF!</v>
      </c>
      <c r="P155" s="89">
        <v>875</v>
      </c>
      <c r="Q155" s="89">
        <v>380</v>
      </c>
      <c r="R155" s="89">
        <v>285</v>
      </c>
      <c r="S155" s="176">
        <f>(P155/1000)*(Q155/1000)*(R155/1000)</f>
        <v>9.47625E-2</v>
      </c>
      <c r="T155" s="86">
        <v>10.7</v>
      </c>
    </row>
    <row r="156" spans="1:21" ht="54" customHeight="1">
      <c r="A156" s="260" t="s">
        <v>269</v>
      </c>
      <c r="B156" s="261"/>
      <c r="C156" s="261"/>
      <c r="D156" s="261"/>
      <c r="E156" s="261"/>
      <c r="F156" s="261"/>
      <c r="G156" s="261"/>
      <c r="H156" s="261"/>
      <c r="I156" s="261"/>
      <c r="J156" s="218"/>
      <c r="L156" s="138" t="s">
        <v>94</v>
      </c>
      <c r="M156" s="32"/>
      <c r="N156" s="32"/>
      <c r="O156" s="32"/>
      <c r="P156" s="79"/>
      <c r="Q156" s="79"/>
      <c r="R156" s="79"/>
      <c r="S156" s="84"/>
      <c r="T156" s="49"/>
    </row>
    <row r="157" spans="1:21">
      <c r="A157" s="25" t="s">
        <v>40</v>
      </c>
      <c r="B157" s="206">
        <v>3.52</v>
      </c>
      <c r="C157" s="205">
        <v>3.81</v>
      </c>
      <c r="D157" s="205">
        <v>2.4E-2</v>
      </c>
      <c r="E157" s="204">
        <v>539</v>
      </c>
      <c r="F157" s="206">
        <v>21</v>
      </c>
      <c r="G157" s="206" t="s">
        <v>52</v>
      </c>
      <c r="H157" s="98">
        <v>8.1999999999999993</v>
      </c>
      <c r="I157" s="307"/>
      <c r="J157" s="219" t="e">
        <f>#REF!</f>
        <v>#REF!</v>
      </c>
      <c r="L157" s="32"/>
      <c r="M157" s="32" t="e">
        <f>#REF!*#REF!</f>
        <v>#REF!</v>
      </c>
      <c r="N157" s="32" t="e">
        <f>#REF!*S157</f>
        <v>#REF!</v>
      </c>
      <c r="O157" s="32" t="e">
        <f>#REF!*T157</f>
        <v>#REF!</v>
      </c>
      <c r="P157" s="89">
        <v>875</v>
      </c>
      <c r="Q157" s="89">
        <v>375</v>
      </c>
      <c r="R157" s="89">
        <v>285</v>
      </c>
      <c r="S157" s="176">
        <f>(P157/1000)*(Q157/1000)*(R157/1000)</f>
        <v>9.3515624999999991E-2</v>
      </c>
      <c r="T157" s="86">
        <v>10.7</v>
      </c>
    </row>
    <row r="158" spans="1:21">
      <c r="A158" s="25" t="s">
        <v>41</v>
      </c>
      <c r="B158" s="206">
        <v>5.28</v>
      </c>
      <c r="C158" s="205">
        <v>5.57</v>
      </c>
      <c r="D158" s="205">
        <v>3.4000000000000002E-2</v>
      </c>
      <c r="E158" s="204">
        <v>750</v>
      </c>
      <c r="F158" s="206">
        <v>21</v>
      </c>
      <c r="G158" s="206" t="s">
        <v>53</v>
      </c>
      <c r="H158" s="98">
        <v>10.8</v>
      </c>
      <c r="I158" s="307"/>
      <c r="J158" s="219" t="e">
        <f>#REF!</f>
        <v>#REF!</v>
      </c>
      <c r="L158" s="32"/>
      <c r="M158" s="32" t="e">
        <f>#REF!*#REF!</f>
        <v>#REF!</v>
      </c>
      <c r="N158" s="32" t="e">
        <f>#REF!*S158</f>
        <v>#REF!</v>
      </c>
      <c r="O158" s="32" t="e">
        <f>#REF!*T158</f>
        <v>#REF!</v>
      </c>
      <c r="P158" s="89">
        <v>1045</v>
      </c>
      <c r="Q158" s="89">
        <v>405</v>
      </c>
      <c r="R158" s="89">
        <v>305</v>
      </c>
      <c r="S158" s="176">
        <f>(P158/1000)*(Q158/1000)*(R158/1000)</f>
        <v>0.12908362500000001</v>
      </c>
      <c r="T158" s="86">
        <v>14.1</v>
      </c>
    </row>
    <row r="159" spans="1:21">
      <c r="A159" s="25" t="s">
        <v>42</v>
      </c>
      <c r="B159" s="206">
        <v>7.03</v>
      </c>
      <c r="C159" s="205">
        <v>7.91</v>
      </c>
      <c r="D159" s="205">
        <v>6.2E-2</v>
      </c>
      <c r="E159" s="204">
        <v>1050</v>
      </c>
      <c r="F159" s="206">
        <v>26</v>
      </c>
      <c r="G159" s="206" t="s">
        <v>54</v>
      </c>
      <c r="H159" s="98">
        <v>12.9</v>
      </c>
      <c r="I159" s="307"/>
      <c r="J159" s="219" t="e">
        <f>#REF!</f>
        <v>#REF!</v>
      </c>
      <c r="L159" s="32"/>
      <c r="M159" s="32" t="e">
        <f>#REF!*#REF!</f>
        <v>#REF!</v>
      </c>
      <c r="N159" s="32" t="e">
        <f>#REF!*S159</f>
        <v>#REF!</v>
      </c>
      <c r="O159" s="32" t="e">
        <f>#REF!*T159</f>
        <v>#REF!</v>
      </c>
      <c r="P159" s="89">
        <v>1155</v>
      </c>
      <c r="Q159" s="89">
        <v>415</v>
      </c>
      <c r="R159" s="89">
        <v>315</v>
      </c>
      <c r="S159" s="176">
        <f>(P159/1000)*(Q159/1000)*(R159/1000)</f>
        <v>0.15098737500000001</v>
      </c>
      <c r="T159" s="86">
        <v>16.5</v>
      </c>
    </row>
    <row r="160" spans="1:21" ht="54" customHeight="1">
      <c r="A160" s="260" t="s">
        <v>268</v>
      </c>
      <c r="B160" s="261"/>
      <c r="C160" s="261"/>
      <c r="D160" s="261"/>
      <c r="E160" s="261"/>
      <c r="F160" s="261"/>
      <c r="G160" s="261"/>
      <c r="H160" s="261"/>
      <c r="I160" s="261"/>
      <c r="J160" s="218"/>
      <c r="L160" s="138" t="s">
        <v>94</v>
      </c>
      <c r="M160" s="32"/>
      <c r="N160" s="32"/>
      <c r="O160" s="32"/>
      <c r="P160" s="79"/>
      <c r="Q160" s="79"/>
      <c r="R160" s="79"/>
      <c r="S160" s="84"/>
      <c r="T160" s="49"/>
    </row>
    <row r="161" spans="1:20">
      <c r="A161" s="25" t="s">
        <v>215</v>
      </c>
      <c r="B161" s="206">
        <v>2.78</v>
      </c>
      <c r="C161" s="205">
        <v>3.08</v>
      </c>
      <c r="D161" s="205">
        <v>2.4E-2</v>
      </c>
      <c r="E161" s="204">
        <v>488</v>
      </c>
      <c r="F161" s="206">
        <v>20</v>
      </c>
      <c r="G161" s="206" t="s">
        <v>51</v>
      </c>
      <c r="H161" s="98">
        <v>7.8</v>
      </c>
      <c r="I161" s="224"/>
      <c r="J161" s="219">
        <v>18500</v>
      </c>
      <c r="L161" s="32"/>
      <c r="M161" s="32" t="e">
        <f>#REF!*#REF!</f>
        <v>#REF!</v>
      </c>
      <c r="N161" s="32" t="e">
        <f>#REF!*S161</f>
        <v>#REF!</v>
      </c>
      <c r="O161" s="32" t="e">
        <f>#REF!*T161</f>
        <v>#REF!</v>
      </c>
      <c r="P161" s="89">
        <v>790</v>
      </c>
      <c r="Q161" s="89">
        <v>370</v>
      </c>
      <c r="R161" s="89">
        <v>270</v>
      </c>
      <c r="S161" s="176">
        <f>(P161/1000)*(Q161/1000)*(R161/1000)</f>
        <v>7.8921000000000005E-2</v>
      </c>
      <c r="T161" s="86">
        <v>10.199999999999999</v>
      </c>
    </row>
    <row r="162" spans="1:20" ht="21" thickBot="1">
      <c r="A162" s="20" t="s">
        <v>216</v>
      </c>
      <c r="B162" s="96">
        <v>3.52</v>
      </c>
      <c r="C162" s="67">
        <v>3.81</v>
      </c>
      <c r="D162" s="67">
        <v>2.4E-2</v>
      </c>
      <c r="E162" s="102">
        <v>539</v>
      </c>
      <c r="F162" s="96">
        <v>21</v>
      </c>
      <c r="G162" s="96" t="s">
        <v>52</v>
      </c>
      <c r="H162" s="186">
        <v>8.1999999999999993</v>
      </c>
      <c r="I162" s="226"/>
      <c r="J162" s="227">
        <v>19500</v>
      </c>
      <c r="L162" s="32"/>
      <c r="M162" s="32" t="e">
        <f>#REF!*#REF!</f>
        <v>#REF!</v>
      </c>
      <c r="N162" s="32" t="e">
        <f>#REF!*S162</f>
        <v>#REF!</v>
      </c>
      <c r="O162" s="32" t="e">
        <f>#REF!*T162</f>
        <v>#REF!</v>
      </c>
      <c r="P162" s="89">
        <v>875</v>
      </c>
      <c r="Q162" s="89">
        <v>375</v>
      </c>
      <c r="R162" s="89">
        <v>285</v>
      </c>
      <c r="S162" s="176">
        <f>(P162/1000)*(Q162/1000)*(R162/1000)</f>
        <v>9.3515624999999991E-2</v>
      </c>
      <c r="T162" s="86">
        <v>10.7</v>
      </c>
    </row>
    <row r="163" spans="1:20">
      <c r="A163" s="138" t="s">
        <v>140</v>
      </c>
    </row>
  </sheetData>
  <mergeCells count="378">
    <mergeCell ref="B51:B52"/>
    <mergeCell ref="C51:C52"/>
    <mergeCell ref="E59:E60"/>
    <mergeCell ref="I59:I64"/>
    <mergeCell ref="D51:D52"/>
    <mergeCell ref="E51:E52"/>
    <mergeCell ref="I51:I52"/>
    <mergeCell ref="C59:C60"/>
    <mergeCell ref="D59:D60"/>
    <mergeCell ref="B61:B62"/>
    <mergeCell ref="B59:B60"/>
    <mergeCell ref="B56:B57"/>
    <mergeCell ref="B63:B64"/>
    <mergeCell ref="C63:C64"/>
    <mergeCell ref="A58:I58"/>
    <mergeCell ref="D63:D64"/>
    <mergeCell ref="E63:E64"/>
    <mergeCell ref="I66:I74"/>
    <mergeCell ref="B69:B71"/>
    <mergeCell ref="A65:I65"/>
    <mergeCell ref="C69:C71"/>
    <mergeCell ref="D69:D71"/>
    <mergeCell ref="E69:E71"/>
    <mergeCell ref="B72:B74"/>
    <mergeCell ref="C72:C74"/>
    <mergeCell ref="D72:D74"/>
    <mergeCell ref="E72:E74"/>
    <mergeCell ref="O129:O130"/>
    <mergeCell ref="B131:B132"/>
    <mergeCell ref="C131:C132"/>
    <mergeCell ref="D131:D132"/>
    <mergeCell ref="E131:E132"/>
    <mergeCell ref="J131:J132"/>
    <mergeCell ref="M131:M132"/>
    <mergeCell ref="N131:N132"/>
    <mergeCell ref="O131:O132"/>
    <mergeCell ref="M129:M130"/>
    <mergeCell ref="N129:N130"/>
    <mergeCell ref="B129:B130"/>
    <mergeCell ref="C129:C130"/>
    <mergeCell ref="D129:D130"/>
    <mergeCell ref="E129:E130"/>
    <mergeCell ref="A110:I110"/>
    <mergeCell ref="B77:I77"/>
    <mergeCell ref="A92:I92"/>
    <mergeCell ref="A142:I142"/>
    <mergeCell ref="E140:E141"/>
    <mergeCell ref="C133:C134"/>
    <mergeCell ref="B81:I81"/>
    <mergeCell ref="A98:I98"/>
    <mergeCell ref="I85:I91"/>
    <mergeCell ref="B140:B141"/>
    <mergeCell ref="E133:E134"/>
    <mergeCell ref="C140:C141"/>
    <mergeCell ref="E138:E139"/>
    <mergeCell ref="B135:B136"/>
    <mergeCell ref="C135:C136"/>
    <mergeCell ref="D135:D136"/>
    <mergeCell ref="E135:E136"/>
    <mergeCell ref="B147:B148"/>
    <mergeCell ref="I138:I141"/>
    <mergeCell ref="D138:D139"/>
    <mergeCell ref="B143:B144"/>
    <mergeCell ref="B145:B146"/>
    <mergeCell ref="A160:I160"/>
    <mergeCell ref="A156:I156"/>
    <mergeCell ref="I157:I159"/>
    <mergeCell ref="A153:I153"/>
    <mergeCell ref="A149:I149"/>
    <mergeCell ref="I151:I152"/>
    <mergeCell ref="I154:I155"/>
    <mergeCell ref="A150:I150"/>
    <mergeCell ref="J138:J139"/>
    <mergeCell ref="O140:O141"/>
    <mergeCell ref="B125:I125"/>
    <mergeCell ref="A127:I127"/>
    <mergeCell ref="D147:D148"/>
    <mergeCell ref="E147:E148"/>
    <mergeCell ref="J143:J144"/>
    <mergeCell ref="C143:C144"/>
    <mergeCell ref="O133:O134"/>
    <mergeCell ref="N135:N136"/>
    <mergeCell ref="J140:J141"/>
    <mergeCell ref="C138:C139"/>
    <mergeCell ref="A137:I137"/>
    <mergeCell ref="B138:B139"/>
    <mergeCell ref="O147:O148"/>
    <mergeCell ref="M145:M146"/>
    <mergeCell ref="N145:N146"/>
    <mergeCell ref="O145:O146"/>
    <mergeCell ref="D143:D144"/>
    <mergeCell ref="J135:J136"/>
    <mergeCell ref="A128:I128"/>
    <mergeCell ref="J133:J134"/>
    <mergeCell ref="E143:E144"/>
    <mergeCell ref="I143:I148"/>
    <mergeCell ref="C147:C148"/>
    <mergeCell ref="J145:J146"/>
    <mergeCell ref="C145:C146"/>
    <mergeCell ref="D145:D146"/>
    <mergeCell ref="E145:E146"/>
    <mergeCell ref="J147:J148"/>
    <mergeCell ref="M147:M148"/>
    <mergeCell ref="N147:N148"/>
    <mergeCell ref="N143:N144"/>
    <mergeCell ref="O143:O144"/>
    <mergeCell ref="M133:M134"/>
    <mergeCell ref="N133:N134"/>
    <mergeCell ref="M143:M144"/>
    <mergeCell ref="M138:M139"/>
    <mergeCell ref="M135:M136"/>
    <mergeCell ref="O135:O136"/>
    <mergeCell ref="N49:N50"/>
    <mergeCell ref="N47:N48"/>
    <mergeCell ref="M56:M57"/>
    <mergeCell ref="N56:N57"/>
    <mergeCell ref="O49:O50"/>
    <mergeCell ref="O56:O57"/>
    <mergeCell ref="N54:N55"/>
    <mergeCell ref="O54:O55"/>
    <mergeCell ref="O47:O48"/>
    <mergeCell ref="N51:N52"/>
    <mergeCell ref="O51:O52"/>
    <mergeCell ref="N115:N116"/>
    <mergeCell ref="N113:N114"/>
    <mergeCell ref="M111:M112"/>
    <mergeCell ref="M140:M141"/>
    <mergeCell ref="N140:N141"/>
    <mergeCell ref="N138:N139"/>
    <mergeCell ref="O138:O139"/>
    <mergeCell ref="O115:O116"/>
    <mergeCell ref="M113:M114"/>
    <mergeCell ref="O59:O60"/>
    <mergeCell ref="N69:N71"/>
    <mergeCell ref="O69:O71"/>
    <mergeCell ref="O63:O64"/>
    <mergeCell ref="N61:N62"/>
    <mergeCell ref="O61:O62"/>
    <mergeCell ref="M66:M68"/>
    <mergeCell ref="N66:N68"/>
    <mergeCell ref="O66:O68"/>
    <mergeCell ref="M69:M71"/>
    <mergeCell ref="O113:O114"/>
    <mergeCell ref="M61:M62"/>
    <mergeCell ref="N111:N112"/>
    <mergeCell ref="N59:N60"/>
    <mergeCell ref="N63:N64"/>
    <mergeCell ref="N72:N74"/>
    <mergeCell ref="M59:M60"/>
    <mergeCell ref="O111:O112"/>
    <mergeCell ref="O72:O74"/>
    <mergeCell ref="M63:M64"/>
    <mergeCell ref="O14:O15"/>
    <mergeCell ref="N34:N35"/>
    <mergeCell ref="O4:O5"/>
    <mergeCell ref="I4:I5"/>
    <mergeCell ref="O10:O11"/>
    <mergeCell ref="O12:O13"/>
    <mergeCell ref="N38:N39"/>
    <mergeCell ref="O34:O35"/>
    <mergeCell ref="N32:N33"/>
    <mergeCell ref="O29:O30"/>
    <mergeCell ref="O16:O17"/>
    <mergeCell ref="M18:M19"/>
    <mergeCell ref="N18:N19"/>
    <mergeCell ref="O18:O19"/>
    <mergeCell ref="M14:M15"/>
    <mergeCell ref="M32:M33"/>
    <mergeCell ref="J38:J39"/>
    <mergeCell ref="O23:O24"/>
    <mergeCell ref="N25:N26"/>
    <mergeCell ref="O25:O26"/>
    <mergeCell ref="O38:O39"/>
    <mergeCell ref="C27:C28"/>
    <mergeCell ref="N45:N46"/>
    <mergeCell ref="O45:O46"/>
    <mergeCell ref="M38:M39"/>
    <mergeCell ref="J18:J19"/>
    <mergeCell ref="M21:M22"/>
    <mergeCell ref="M23:M24"/>
    <mergeCell ref="J34:J35"/>
    <mergeCell ref="J29:J30"/>
    <mergeCell ref="J27:J28"/>
    <mergeCell ref="N27:N28"/>
    <mergeCell ref="M27:M28"/>
    <mergeCell ref="M40:M41"/>
    <mergeCell ref="N40:N41"/>
    <mergeCell ref="O40:O41"/>
    <mergeCell ref="N21:N22"/>
    <mergeCell ref="O21:O22"/>
    <mergeCell ref="O32:O33"/>
    <mergeCell ref="J32:J33"/>
    <mergeCell ref="M34:M35"/>
    <mergeCell ref="J42:J43"/>
    <mergeCell ref="N42:N43"/>
    <mergeCell ref="O42:O43"/>
    <mergeCell ref="O27:O28"/>
    <mergeCell ref="B42:B43"/>
    <mergeCell ref="C42:C43"/>
    <mergeCell ref="D42:D43"/>
    <mergeCell ref="E42:E43"/>
    <mergeCell ref="J21:J22"/>
    <mergeCell ref="J23:J24"/>
    <mergeCell ref="J25:J26"/>
    <mergeCell ref="C23:C24"/>
    <mergeCell ref="D34:D35"/>
    <mergeCell ref="I29:I30"/>
    <mergeCell ref="B29:B30"/>
    <mergeCell ref="C29:C30"/>
    <mergeCell ref="D29:D30"/>
    <mergeCell ref="A31:I31"/>
    <mergeCell ref="B27:B28"/>
    <mergeCell ref="B32:B33"/>
    <mergeCell ref="E34:E35"/>
    <mergeCell ref="B34:B35"/>
    <mergeCell ref="C34:C35"/>
    <mergeCell ref="A36:I36"/>
    <mergeCell ref="I21:I28"/>
    <mergeCell ref="E29:E30"/>
    <mergeCell ref="D38:D39"/>
    <mergeCell ref="A37:I37"/>
    <mergeCell ref="J12:J13"/>
    <mergeCell ref="J10:J11"/>
    <mergeCell ref="M10:M11"/>
    <mergeCell ref="M12:M13"/>
    <mergeCell ref="N14:N15"/>
    <mergeCell ref="N16:N17"/>
    <mergeCell ref="M25:M26"/>
    <mergeCell ref="M4:M5"/>
    <mergeCell ref="J4:J5"/>
    <mergeCell ref="N4:N5"/>
    <mergeCell ref="N12:N13"/>
    <mergeCell ref="J14:J15"/>
    <mergeCell ref="J16:J17"/>
    <mergeCell ref="M16:M17"/>
    <mergeCell ref="N23:N24"/>
    <mergeCell ref="I18:I19"/>
    <mergeCell ref="D12:D13"/>
    <mergeCell ref="B23:B24"/>
    <mergeCell ref="N29:N30"/>
    <mergeCell ref="M29:M30"/>
    <mergeCell ref="N10:N11"/>
    <mergeCell ref="B38:B39"/>
    <mergeCell ref="D25:D26"/>
    <mergeCell ref="B12:B13"/>
    <mergeCell ref="C12:C13"/>
    <mergeCell ref="D27:D28"/>
    <mergeCell ref="B25:B26"/>
    <mergeCell ref="C25:C26"/>
    <mergeCell ref="E27:E28"/>
    <mergeCell ref="E25:E26"/>
    <mergeCell ref="D32:D33"/>
    <mergeCell ref="C32:C33"/>
    <mergeCell ref="E32:E33"/>
    <mergeCell ref="C18:C19"/>
    <mergeCell ref="D18:D19"/>
    <mergeCell ref="E18:E19"/>
    <mergeCell ref="E38:E39"/>
    <mergeCell ref="A20:I20"/>
    <mergeCell ref="B14:B15"/>
    <mergeCell ref="D23:D24"/>
    <mergeCell ref="E23:E24"/>
    <mergeCell ref="E21:E22"/>
    <mergeCell ref="D21:D22"/>
    <mergeCell ref="C21:C22"/>
    <mergeCell ref="E14:E15"/>
    <mergeCell ref="B21:B22"/>
    <mergeCell ref="E16:E17"/>
    <mergeCell ref="B16:B17"/>
    <mergeCell ref="B18:B19"/>
    <mergeCell ref="C14:C15"/>
    <mergeCell ref="D14:D15"/>
    <mergeCell ref="C38:C39"/>
    <mergeCell ref="D49:D50"/>
    <mergeCell ref="E49:E50"/>
    <mergeCell ref="C54:C55"/>
    <mergeCell ref="E56:E57"/>
    <mergeCell ref="I54:I57"/>
    <mergeCell ref="D54:D55"/>
    <mergeCell ref="C45:C46"/>
    <mergeCell ref="E54:E55"/>
    <mergeCell ref="C49:C50"/>
    <mergeCell ref="I38:I43"/>
    <mergeCell ref="M115:M116"/>
    <mergeCell ref="J129:J130"/>
    <mergeCell ref="M117:M118"/>
    <mergeCell ref="J117:J118"/>
    <mergeCell ref="J115:J116"/>
    <mergeCell ref="J111:J112"/>
    <mergeCell ref="J113:J114"/>
    <mergeCell ref="M72:M74"/>
    <mergeCell ref="I32:I35"/>
    <mergeCell ref="M42:M43"/>
    <mergeCell ref="M47:M48"/>
    <mergeCell ref="M54:M55"/>
    <mergeCell ref="M51:M52"/>
    <mergeCell ref="J49:J50"/>
    <mergeCell ref="M49:M50"/>
    <mergeCell ref="J45:J46"/>
    <mergeCell ref="M45:M46"/>
    <mergeCell ref="J40:J41"/>
    <mergeCell ref="I120:I123"/>
    <mergeCell ref="I93:I97"/>
    <mergeCell ref="I99:I103"/>
    <mergeCell ref="A104:I104"/>
    <mergeCell ref="B82:I82"/>
    <mergeCell ref="I105:I109"/>
    <mergeCell ref="A1:A3"/>
    <mergeCell ref="B1:I1"/>
    <mergeCell ref="B2:I2"/>
    <mergeCell ref="B3:I3"/>
    <mergeCell ref="A9:I9"/>
    <mergeCell ref="B10:B11"/>
    <mergeCell ref="C10:C11"/>
    <mergeCell ref="D10:D11"/>
    <mergeCell ref="E10:E11"/>
    <mergeCell ref="I10:I17"/>
    <mergeCell ref="E12:E13"/>
    <mergeCell ref="A4:A5"/>
    <mergeCell ref="B4:C4"/>
    <mergeCell ref="D4:D5"/>
    <mergeCell ref="E4:E5"/>
    <mergeCell ref="F4:F5"/>
    <mergeCell ref="C16:C17"/>
    <mergeCell ref="D16:D17"/>
    <mergeCell ref="G4:G5"/>
    <mergeCell ref="H4:H5"/>
    <mergeCell ref="A6:I6"/>
    <mergeCell ref="A7:I7"/>
    <mergeCell ref="A8:I8"/>
    <mergeCell ref="O117:O118"/>
    <mergeCell ref="N117:N118"/>
    <mergeCell ref="I111:I118"/>
    <mergeCell ref="A119:I119"/>
    <mergeCell ref="E47:E48"/>
    <mergeCell ref="B40:B41"/>
    <mergeCell ref="C40:C41"/>
    <mergeCell ref="D40:D41"/>
    <mergeCell ref="E40:E41"/>
    <mergeCell ref="A44:I44"/>
    <mergeCell ref="C61:C62"/>
    <mergeCell ref="D61:D62"/>
    <mergeCell ref="E61:E62"/>
    <mergeCell ref="D45:D46"/>
    <mergeCell ref="E45:E46"/>
    <mergeCell ref="A53:I53"/>
    <mergeCell ref="D56:D57"/>
    <mergeCell ref="C56:C57"/>
    <mergeCell ref="B47:B48"/>
    <mergeCell ref="C47:C48"/>
    <mergeCell ref="D47:D48"/>
    <mergeCell ref="I45:I50"/>
    <mergeCell ref="B49:B50"/>
    <mergeCell ref="B45:B46"/>
    <mergeCell ref="J56:J57"/>
    <mergeCell ref="J51:J52"/>
    <mergeCell ref="J63:J64"/>
    <mergeCell ref="J66:J68"/>
    <mergeCell ref="J69:J71"/>
    <mergeCell ref="J47:J48"/>
    <mergeCell ref="B54:B55"/>
    <mergeCell ref="D140:D141"/>
    <mergeCell ref="J61:J62"/>
    <mergeCell ref="J59:J60"/>
    <mergeCell ref="J54:J55"/>
    <mergeCell ref="B76:I76"/>
    <mergeCell ref="B66:B68"/>
    <mergeCell ref="C66:C68"/>
    <mergeCell ref="D66:D68"/>
    <mergeCell ref="E66:E68"/>
    <mergeCell ref="B80:I80"/>
    <mergeCell ref="A84:I84"/>
    <mergeCell ref="B79:I79"/>
    <mergeCell ref="A83:I83"/>
    <mergeCell ref="J72:J74"/>
    <mergeCell ref="B133:B134"/>
    <mergeCell ref="I129:I134"/>
    <mergeCell ref="D133:D134"/>
  </mergeCells>
  <hyperlinks>
    <hyperlink ref="L80" r:id="rId1" display="https://mdv-aircond.ru/upload/iblock/79b/79bb22d923c48eea303eba6fe3856684.pdf"/>
    <hyperlink ref="L82" r:id="rId2" display="https://mdv-aircond.ru/upload/iblock/79b/79bb22d923c48eea303eba6fe3856684.pdf"/>
    <hyperlink ref="L77" r:id="rId3" display="инструкция по подключению"/>
    <hyperlink ref="L4" location="RAC_multi!A92" display="мульти-сплит-системы"/>
    <hyperlink ref="L5" location="RAC_multi!A136" display="снято с производства (количество ограничено)"/>
    <hyperlink ref="L3" location="RAC_multi!A36" display="сплит-системы inverter"/>
    <hyperlink ref="L2" location="RAC_multi!A8" display="сплит-системы on-off"/>
  </hyperlinks>
  <printOptions horizontalCentered="1"/>
  <pageMargins left="0.39370078740157483" right="0.39370078740157483" top="0.59055118110236227" bottom="0.59055118110236227" header="0.51181102362204722" footer="0.51181102362204722"/>
  <pageSetup paperSize="9" scale="24" orientation="portrait" r:id="rId4"/>
  <headerFooter alignWithMargins="0"/>
  <drawing r:id="rId5"/>
</worksheet>
</file>

<file path=xl/worksheets/sheet2.xml><?xml version="1.0" encoding="utf-8"?>
<worksheet xmlns="http://schemas.openxmlformats.org/spreadsheetml/2006/main" xmlns:r="http://schemas.openxmlformats.org/officeDocument/2006/relationships">
  <sheetPr>
    <tabColor theme="4" tint="-0.499984740745262"/>
    <pageSetUpPr fitToPage="1"/>
  </sheetPr>
  <dimension ref="A1:W68"/>
  <sheetViews>
    <sheetView zoomScale="106" zoomScaleNormal="106" zoomScaleSheetLayoutView="59" workbookViewId="0">
      <selection activeCell="J8" sqref="J1:N1048576"/>
    </sheetView>
  </sheetViews>
  <sheetFormatPr defaultColWidth="9.140625" defaultRowHeight="20.25"/>
  <cols>
    <col min="1" max="1" width="30.140625" style="7" customWidth="1"/>
    <col min="2" max="3" width="9.42578125" style="8" customWidth="1"/>
    <col min="4" max="4" width="9.28515625" style="9" customWidth="1"/>
    <col min="5" max="5" width="7.85546875" style="8" customWidth="1"/>
    <col min="6" max="6" width="7.7109375" style="8" customWidth="1"/>
    <col min="7" max="7" width="12.28515625" style="8" customWidth="1"/>
    <col min="8" max="8" width="6.85546875" style="9" customWidth="1"/>
    <col min="9" max="9" width="12.140625" style="9" customWidth="1"/>
    <col min="10" max="10" width="13.42578125" style="105" customWidth="1"/>
    <col min="11" max="11" width="7.140625" style="4" customWidth="1"/>
    <col min="12" max="13" width="9.140625" style="37"/>
    <col min="14" max="14" width="10.42578125" style="5" hidden="1" customWidth="1"/>
    <col min="15" max="16" width="8.85546875" style="5" hidden="1" customWidth="1"/>
    <col min="17" max="19" width="7" style="5" hidden="1" customWidth="1"/>
    <col min="20" max="20" width="8.42578125" style="5" hidden="1" customWidth="1"/>
    <col min="21" max="21" width="7.7109375" style="5" hidden="1" customWidth="1"/>
    <col min="22" max="23" width="8" style="5" hidden="1" customWidth="1"/>
    <col min="24" max="16384" width="9.140625" style="5"/>
  </cols>
  <sheetData>
    <row r="1" spans="1:23" ht="15.75" customHeight="1">
      <c r="A1" s="321" t="s">
        <v>13</v>
      </c>
      <c r="B1" s="323" t="s">
        <v>427</v>
      </c>
      <c r="C1" s="323"/>
      <c r="D1" s="323"/>
      <c r="E1" s="323"/>
      <c r="F1" s="323"/>
      <c r="G1" s="323"/>
      <c r="H1" s="323"/>
      <c r="I1" s="323"/>
      <c r="J1" s="232"/>
    </row>
    <row r="2" spans="1:23" ht="15.75" customHeight="1">
      <c r="A2" s="322"/>
      <c r="B2" s="324" t="s">
        <v>11</v>
      </c>
      <c r="C2" s="324"/>
      <c r="D2" s="324"/>
      <c r="E2" s="324"/>
      <c r="F2" s="324"/>
      <c r="G2" s="324"/>
      <c r="H2" s="324"/>
      <c r="I2" s="324"/>
      <c r="J2" s="233"/>
    </row>
    <row r="3" spans="1:23" ht="15.75" customHeight="1">
      <c r="A3" s="322"/>
      <c r="B3" s="324" t="s">
        <v>12</v>
      </c>
      <c r="C3" s="324"/>
      <c r="D3" s="324"/>
      <c r="E3" s="324"/>
      <c r="F3" s="324"/>
      <c r="G3" s="324"/>
      <c r="H3" s="324"/>
      <c r="I3" s="324"/>
      <c r="J3" s="234"/>
    </row>
    <row r="4" spans="1:23" ht="36" customHeight="1">
      <c r="A4" s="325" t="s">
        <v>19</v>
      </c>
      <c r="B4" s="326" t="s">
        <v>122</v>
      </c>
      <c r="C4" s="326"/>
      <c r="D4" s="327" t="s">
        <v>123</v>
      </c>
      <c r="E4" s="326" t="s">
        <v>20</v>
      </c>
      <c r="F4" s="326" t="s">
        <v>124</v>
      </c>
      <c r="G4" s="326" t="s">
        <v>8</v>
      </c>
      <c r="H4" s="326" t="s">
        <v>4</v>
      </c>
      <c r="I4" s="326" t="s">
        <v>33</v>
      </c>
      <c r="J4" s="331" t="s">
        <v>108</v>
      </c>
      <c r="K4" s="44"/>
      <c r="N4" s="297" t="s">
        <v>15</v>
      </c>
      <c r="O4" s="297" t="s">
        <v>16</v>
      </c>
      <c r="P4" s="297" t="s">
        <v>17</v>
      </c>
      <c r="Q4" s="31"/>
      <c r="R4" s="31"/>
      <c r="S4" s="31"/>
      <c r="T4" s="33" t="s">
        <v>10</v>
      </c>
      <c r="U4" s="33"/>
      <c r="V4" s="33" t="s">
        <v>9</v>
      </c>
      <c r="W4" s="33"/>
    </row>
    <row r="5" spans="1:23" ht="18" customHeight="1">
      <c r="A5" s="325"/>
      <c r="B5" s="228" t="s">
        <v>21</v>
      </c>
      <c r="C5" s="228" t="s">
        <v>22</v>
      </c>
      <c r="D5" s="327"/>
      <c r="E5" s="328"/>
      <c r="F5" s="328"/>
      <c r="G5" s="328"/>
      <c r="H5" s="326"/>
      <c r="I5" s="326"/>
      <c r="J5" s="331"/>
      <c r="K5" s="44"/>
      <c r="N5" s="297"/>
      <c r="O5" s="297"/>
      <c r="P5" s="297"/>
    </row>
    <row r="6" spans="1:23" ht="26.25" customHeight="1">
      <c r="A6" s="335" t="s">
        <v>6</v>
      </c>
      <c r="B6" s="336"/>
      <c r="C6" s="336"/>
      <c r="D6" s="336"/>
      <c r="E6" s="336"/>
      <c r="F6" s="336"/>
      <c r="G6" s="336"/>
      <c r="H6" s="336"/>
      <c r="I6" s="336"/>
      <c r="J6" s="235"/>
      <c r="K6" s="47"/>
      <c r="N6" s="36" t="e">
        <f>SUM(N8:N68)</f>
        <v>#REF!</v>
      </c>
      <c r="O6" s="36" t="e">
        <f>SUM(O8:O68)</f>
        <v>#REF!</v>
      </c>
      <c r="P6" s="36" t="e">
        <f>SUM(P8:P68)</f>
        <v>#REF!</v>
      </c>
      <c r="Q6" s="36"/>
      <c r="R6" s="36"/>
      <c r="S6" s="36"/>
    </row>
    <row r="7" spans="1:23" ht="72" customHeight="1">
      <c r="A7" s="260" t="s">
        <v>418</v>
      </c>
      <c r="B7" s="261"/>
      <c r="C7" s="261"/>
      <c r="D7" s="261"/>
      <c r="E7" s="261"/>
      <c r="F7" s="261"/>
      <c r="G7" s="261"/>
      <c r="H7" s="261"/>
      <c r="I7" s="261"/>
      <c r="J7" s="236"/>
      <c r="K7" s="53"/>
    </row>
    <row r="8" spans="1:23" ht="17.25" customHeight="1">
      <c r="A8" s="23" t="s">
        <v>324</v>
      </c>
      <c r="B8" s="258">
        <v>3.52</v>
      </c>
      <c r="C8" s="258">
        <v>3.81</v>
      </c>
      <c r="D8" s="256">
        <v>1.095</v>
      </c>
      <c r="E8" s="204">
        <v>612</v>
      </c>
      <c r="F8" s="11">
        <v>33</v>
      </c>
      <c r="G8" s="207" t="s">
        <v>49</v>
      </c>
      <c r="H8" s="205">
        <v>15</v>
      </c>
      <c r="I8" s="268" t="s">
        <v>32</v>
      </c>
      <c r="J8" s="330">
        <v>65900</v>
      </c>
      <c r="K8" s="54"/>
      <c r="N8" s="312" t="e">
        <f>#REF!*#REF!</f>
        <v>#REF!</v>
      </c>
      <c r="O8" s="312" t="e">
        <f>#REF!*U8</f>
        <v>#REF!</v>
      </c>
      <c r="P8" s="312" t="e">
        <f>#REF!*W8</f>
        <v>#REF!</v>
      </c>
      <c r="Q8" s="90">
        <v>655</v>
      </c>
      <c r="R8" s="90">
        <v>300</v>
      </c>
      <c r="S8" s="90">
        <v>655</v>
      </c>
      <c r="T8" s="176">
        <f t="shared" ref="T8:T13" si="0">(Q8/1000)*(R8/1000)*(S8/1000)</f>
        <v>0.1287075</v>
      </c>
      <c r="U8" s="310">
        <f>T8+T9+T10</f>
        <v>0.39979642500000001</v>
      </c>
      <c r="V8" s="73">
        <v>17.8</v>
      </c>
      <c r="W8" s="310">
        <f>V8+V9+V10</f>
        <v>57.2</v>
      </c>
    </row>
    <row r="9" spans="1:23" s="6" customFormat="1" ht="17.25" customHeight="1">
      <c r="A9" s="23" t="s">
        <v>95</v>
      </c>
      <c r="B9" s="258"/>
      <c r="C9" s="258"/>
      <c r="D9" s="256"/>
      <c r="E9" s="39"/>
      <c r="F9" s="39"/>
      <c r="G9" s="207" t="s">
        <v>50</v>
      </c>
      <c r="H9" s="205">
        <v>2.5</v>
      </c>
      <c r="I9" s="268"/>
      <c r="J9" s="330"/>
      <c r="K9" s="136"/>
      <c r="L9" s="37"/>
      <c r="M9" s="37"/>
      <c r="N9" s="329"/>
      <c r="O9" s="329"/>
      <c r="P9" s="329"/>
      <c r="Q9" s="90">
        <v>715</v>
      </c>
      <c r="R9" s="90">
        <v>123</v>
      </c>
      <c r="S9" s="90">
        <v>715</v>
      </c>
      <c r="T9" s="176">
        <f t="shared" si="0"/>
        <v>6.2880674999999997E-2</v>
      </c>
      <c r="U9" s="310"/>
      <c r="V9" s="73">
        <v>4.5</v>
      </c>
      <c r="W9" s="310"/>
    </row>
    <row r="10" spans="1:23" ht="17.25" customHeight="1">
      <c r="A10" s="23" t="s">
        <v>323</v>
      </c>
      <c r="B10" s="258"/>
      <c r="C10" s="258"/>
      <c r="D10" s="256"/>
      <c r="E10" s="204"/>
      <c r="F10" s="11">
        <v>55</v>
      </c>
      <c r="G10" s="207" t="s">
        <v>194</v>
      </c>
      <c r="H10" s="205">
        <v>32.299999999999997</v>
      </c>
      <c r="I10" s="268"/>
      <c r="J10" s="330"/>
      <c r="K10" s="54"/>
      <c r="N10" s="313"/>
      <c r="O10" s="313"/>
      <c r="P10" s="313"/>
      <c r="Q10" s="72">
        <v>915</v>
      </c>
      <c r="R10" s="72">
        <v>615</v>
      </c>
      <c r="S10" s="72">
        <v>370</v>
      </c>
      <c r="T10" s="176">
        <f t="shared" si="0"/>
        <v>0.20820825000000001</v>
      </c>
      <c r="U10" s="310"/>
      <c r="V10" s="37">
        <v>34.9</v>
      </c>
      <c r="W10" s="310"/>
    </row>
    <row r="11" spans="1:23" ht="17.25" customHeight="1">
      <c r="A11" s="23" t="s">
        <v>322</v>
      </c>
      <c r="B11" s="258">
        <v>5.28</v>
      </c>
      <c r="C11" s="258">
        <v>5.57</v>
      </c>
      <c r="D11" s="256">
        <v>1.92</v>
      </c>
      <c r="E11" s="204">
        <v>730</v>
      </c>
      <c r="F11" s="11">
        <v>38</v>
      </c>
      <c r="G11" s="207" t="s">
        <v>49</v>
      </c>
      <c r="H11" s="205">
        <v>16.399999999999999</v>
      </c>
      <c r="I11" s="268"/>
      <c r="J11" s="330">
        <v>70900</v>
      </c>
      <c r="K11" s="54"/>
      <c r="N11" s="312" t="e">
        <f>#REF!*#REF!</f>
        <v>#REF!</v>
      </c>
      <c r="O11" s="312" t="e">
        <f>#REF!*U11</f>
        <v>#REF!</v>
      </c>
      <c r="P11" s="312" t="e">
        <f>#REF!*W11</f>
        <v>#REF!</v>
      </c>
      <c r="Q11" s="90">
        <v>655</v>
      </c>
      <c r="R11" s="90">
        <v>300</v>
      </c>
      <c r="S11" s="90">
        <v>655</v>
      </c>
      <c r="T11" s="176">
        <f t="shared" si="0"/>
        <v>0.1287075</v>
      </c>
      <c r="U11" s="310">
        <f>T11+T12+T13</f>
        <v>0.39979642500000001</v>
      </c>
      <c r="V11" s="73">
        <v>20.9</v>
      </c>
      <c r="W11" s="310">
        <f>V11+V12+V13</f>
        <v>65.8</v>
      </c>
    </row>
    <row r="12" spans="1:23" s="6" customFormat="1" ht="17.25" customHeight="1">
      <c r="A12" s="23" t="s">
        <v>95</v>
      </c>
      <c r="B12" s="258"/>
      <c r="C12" s="258"/>
      <c r="D12" s="256"/>
      <c r="E12" s="39"/>
      <c r="F12" s="39"/>
      <c r="G12" s="207" t="s">
        <v>50</v>
      </c>
      <c r="H12" s="205">
        <v>2.5</v>
      </c>
      <c r="I12" s="268"/>
      <c r="J12" s="330"/>
      <c r="K12" s="136"/>
      <c r="L12" s="37"/>
      <c r="M12" s="37"/>
      <c r="N12" s="329"/>
      <c r="O12" s="329"/>
      <c r="P12" s="329"/>
      <c r="Q12" s="90">
        <v>715</v>
      </c>
      <c r="R12" s="90">
        <v>123</v>
      </c>
      <c r="S12" s="90">
        <v>715</v>
      </c>
      <c r="T12" s="176">
        <f t="shared" si="0"/>
        <v>6.2880674999999997E-2</v>
      </c>
      <c r="U12" s="310"/>
      <c r="V12" s="73">
        <v>4.5</v>
      </c>
      <c r="W12" s="310"/>
    </row>
    <row r="13" spans="1:23" ht="17.25" customHeight="1">
      <c r="A13" s="23" t="s">
        <v>312</v>
      </c>
      <c r="B13" s="258"/>
      <c r="C13" s="258"/>
      <c r="D13" s="256"/>
      <c r="E13" s="204"/>
      <c r="F13" s="207">
        <v>58.5</v>
      </c>
      <c r="G13" s="207" t="s">
        <v>194</v>
      </c>
      <c r="H13" s="205">
        <v>37.799999999999997</v>
      </c>
      <c r="I13" s="268"/>
      <c r="J13" s="330"/>
      <c r="K13" s="54"/>
      <c r="N13" s="313"/>
      <c r="O13" s="313"/>
      <c r="P13" s="313"/>
      <c r="Q13" s="72">
        <v>915</v>
      </c>
      <c r="R13" s="72">
        <v>615</v>
      </c>
      <c r="S13" s="72">
        <v>370</v>
      </c>
      <c r="T13" s="176">
        <f t="shared" si="0"/>
        <v>0.20820825000000001</v>
      </c>
      <c r="U13" s="310"/>
      <c r="V13" s="37">
        <v>40.4</v>
      </c>
      <c r="W13" s="310"/>
    </row>
    <row r="14" spans="1:23" ht="74.25" customHeight="1">
      <c r="A14" s="260" t="s">
        <v>419</v>
      </c>
      <c r="B14" s="261"/>
      <c r="C14" s="261"/>
      <c r="D14" s="261"/>
      <c r="E14" s="261"/>
      <c r="F14" s="261"/>
      <c r="G14" s="261"/>
      <c r="H14" s="261"/>
      <c r="I14" s="261"/>
      <c r="J14" s="237"/>
      <c r="K14" s="53"/>
      <c r="N14" s="1"/>
      <c r="O14" s="1"/>
      <c r="P14" s="1"/>
      <c r="Q14" s="72"/>
      <c r="R14" s="72"/>
      <c r="S14" s="72"/>
      <c r="T14" s="37"/>
      <c r="U14" s="37"/>
      <c r="V14" s="37"/>
      <c r="W14" s="37"/>
    </row>
    <row r="15" spans="1:23" ht="20.100000000000001" customHeight="1">
      <c r="A15" s="23" t="s">
        <v>321</v>
      </c>
      <c r="B15" s="258">
        <v>7.03</v>
      </c>
      <c r="C15" s="258">
        <v>7.62</v>
      </c>
      <c r="D15" s="258">
        <v>2.6</v>
      </c>
      <c r="E15" s="11">
        <v>1300</v>
      </c>
      <c r="F15" s="207">
        <v>37.5</v>
      </c>
      <c r="G15" s="207" t="s">
        <v>320</v>
      </c>
      <c r="H15" s="205">
        <v>22.2</v>
      </c>
      <c r="I15" s="258" t="s">
        <v>30</v>
      </c>
      <c r="J15" s="330">
        <v>93900</v>
      </c>
      <c r="K15" s="54"/>
      <c r="N15" s="312" t="e">
        <f>#REF!*#REF!</f>
        <v>#REF!</v>
      </c>
      <c r="O15" s="312" t="e">
        <f>#REF!*U15</f>
        <v>#REF!</v>
      </c>
      <c r="P15" s="312" t="e">
        <f>#REF!*W15</f>
        <v>#REF!</v>
      </c>
      <c r="Q15" s="72">
        <v>900</v>
      </c>
      <c r="R15" s="72">
        <v>217</v>
      </c>
      <c r="S15" s="72">
        <v>900</v>
      </c>
      <c r="T15" s="176">
        <f t="shared" ref="T15:T26" si="1">(Q15/1000)*(R15/1000)*(S15/1000)</f>
        <v>0.17577000000000001</v>
      </c>
      <c r="U15" s="310">
        <f>T15+T16+T17</f>
        <v>0.56522764999999997</v>
      </c>
      <c r="V15" s="73">
        <v>26.6</v>
      </c>
      <c r="W15" s="310">
        <f>V15+V16+V17</f>
        <v>91.5</v>
      </c>
    </row>
    <row r="16" spans="1:23" s="6" customFormat="1" ht="20.100000000000001" customHeight="1">
      <c r="A16" s="23" t="s">
        <v>314</v>
      </c>
      <c r="B16" s="258"/>
      <c r="C16" s="258"/>
      <c r="D16" s="258"/>
      <c r="E16" s="39"/>
      <c r="F16" s="181"/>
      <c r="G16" s="207" t="s">
        <v>78</v>
      </c>
      <c r="H16" s="205">
        <v>6</v>
      </c>
      <c r="I16" s="258"/>
      <c r="J16" s="330"/>
      <c r="K16" s="136"/>
      <c r="L16" s="37"/>
      <c r="M16" s="37"/>
      <c r="N16" s="329"/>
      <c r="O16" s="329"/>
      <c r="P16" s="329"/>
      <c r="Q16" s="72">
        <v>1035</v>
      </c>
      <c r="R16" s="72">
        <v>90</v>
      </c>
      <c r="S16" s="72">
        <v>1035</v>
      </c>
      <c r="T16" s="176">
        <f t="shared" si="1"/>
        <v>9.6410249999999975E-2</v>
      </c>
      <c r="U16" s="310"/>
      <c r="V16" s="37">
        <v>9</v>
      </c>
      <c r="W16" s="310"/>
    </row>
    <row r="17" spans="1:23" ht="20.100000000000001" customHeight="1">
      <c r="A17" s="23" t="s">
        <v>310</v>
      </c>
      <c r="B17" s="258"/>
      <c r="C17" s="258"/>
      <c r="D17" s="258"/>
      <c r="E17" s="11"/>
      <c r="F17" s="207">
        <v>60</v>
      </c>
      <c r="G17" s="207" t="s">
        <v>193</v>
      </c>
      <c r="H17" s="205">
        <v>52.9</v>
      </c>
      <c r="I17" s="258"/>
      <c r="J17" s="330"/>
      <c r="K17" s="54"/>
      <c r="N17" s="313"/>
      <c r="O17" s="313"/>
      <c r="P17" s="313"/>
      <c r="Q17" s="72">
        <v>995</v>
      </c>
      <c r="R17" s="72">
        <v>740</v>
      </c>
      <c r="S17" s="72">
        <v>398</v>
      </c>
      <c r="T17" s="176">
        <f t="shared" si="1"/>
        <v>0.29304740000000001</v>
      </c>
      <c r="U17" s="310"/>
      <c r="V17" s="37">
        <v>55.9</v>
      </c>
      <c r="W17" s="310"/>
    </row>
    <row r="18" spans="1:23" ht="19.5" customHeight="1">
      <c r="A18" s="23" t="s">
        <v>319</v>
      </c>
      <c r="B18" s="258">
        <v>10.55</v>
      </c>
      <c r="C18" s="258">
        <v>11.14</v>
      </c>
      <c r="D18" s="256">
        <v>3.6</v>
      </c>
      <c r="E18" s="11">
        <v>1960</v>
      </c>
      <c r="F18" s="207">
        <v>45</v>
      </c>
      <c r="G18" s="207" t="s">
        <v>317</v>
      </c>
      <c r="H18" s="205">
        <v>26.1</v>
      </c>
      <c r="I18" s="258"/>
      <c r="J18" s="330">
        <v>131900</v>
      </c>
      <c r="K18" s="54"/>
      <c r="N18" s="312" t="e">
        <f>#REF!*#REF!</f>
        <v>#REF!</v>
      </c>
      <c r="O18" s="312" t="e">
        <f>#REF!*U18</f>
        <v>#REF!</v>
      </c>
      <c r="P18" s="312" t="e">
        <f>#REF!*W18</f>
        <v>#REF!</v>
      </c>
      <c r="Q18" s="72">
        <v>900</v>
      </c>
      <c r="R18" s="72">
        <v>257</v>
      </c>
      <c r="S18" s="72">
        <v>900</v>
      </c>
      <c r="T18" s="176">
        <f t="shared" si="1"/>
        <v>0.20817000000000002</v>
      </c>
      <c r="U18" s="310">
        <f>T18+T19+T20</f>
        <v>0.78145525000000005</v>
      </c>
      <c r="V18" s="73">
        <v>30.4</v>
      </c>
      <c r="W18" s="310">
        <f>V18+V19+V20</f>
        <v>118.30000000000001</v>
      </c>
    </row>
    <row r="19" spans="1:23" s="6" customFormat="1" ht="19.5" customHeight="1">
      <c r="A19" s="23" t="s">
        <v>314</v>
      </c>
      <c r="B19" s="258"/>
      <c r="C19" s="258"/>
      <c r="D19" s="256"/>
      <c r="E19" s="39"/>
      <c r="F19" s="181"/>
      <c r="G19" s="207" t="s">
        <v>78</v>
      </c>
      <c r="H19" s="205">
        <v>6</v>
      </c>
      <c r="I19" s="258"/>
      <c r="J19" s="330"/>
      <c r="K19" s="136"/>
      <c r="L19" s="37"/>
      <c r="M19" s="37"/>
      <c r="N19" s="329"/>
      <c r="O19" s="329"/>
      <c r="P19" s="329"/>
      <c r="Q19" s="72">
        <v>1035</v>
      </c>
      <c r="R19" s="72">
        <v>90</v>
      </c>
      <c r="S19" s="72">
        <v>1035</v>
      </c>
      <c r="T19" s="176">
        <f t="shared" si="1"/>
        <v>9.6410249999999975E-2</v>
      </c>
      <c r="U19" s="310"/>
      <c r="V19" s="73">
        <v>9</v>
      </c>
      <c r="W19" s="310"/>
    </row>
    <row r="20" spans="1:23" ht="19.5" customHeight="1">
      <c r="A20" s="23" t="s">
        <v>0</v>
      </c>
      <c r="B20" s="258"/>
      <c r="C20" s="258"/>
      <c r="D20" s="256"/>
      <c r="E20" s="11"/>
      <c r="F20" s="207">
        <v>62.5</v>
      </c>
      <c r="G20" s="207" t="s">
        <v>60</v>
      </c>
      <c r="H20" s="205">
        <v>74.400000000000006</v>
      </c>
      <c r="I20" s="258"/>
      <c r="J20" s="330"/>
      <c r="K20" s="54"/>
      <c r="N20" s="313"/>
      <c r="O20" s="313"/>
      <c r="P20" s="313"/>
      <c r="Q20" s="72">
        <v>1090</v>
      </c>
      <c r="R20" s="72">
        <v>875</v>
      </c>
      <c r="S20" s="72">
        <v>500</v>
      </c>
      <c r="T20" s="176">
        <f t="shared" si="1"/>
        <v>0.47687500000000005</v>
      </c>
      <c r="U20" s="310"/>
      <c r="V20" s="73">
        <v>78.900000000000006</v>
      </c>
      <c r="W20" s="310"/>
    </row>
    <row r="21" spans="1:23" ht="20.100000000000001" customHeight="1">
      <c r="A21" s="23" t="s">
        <v>318</v>
      </c>
      <c r="B21" s="258">
        <v>14.07</v>
      </c>
      <c r="C21" s="258">
        <v>15.24</v>
      </c>
      <c r="D21" s="256">
        <v>5.1909999999999998</v>
      </c>
      <c r="E21" s="11">
        <v>1916</v>
      </c>
      <c r="F21" s="207">
        <v>50</v>
      </c>
      <c r="G21" s="207" t="s">
        <v>317</v>
      </c>
      <c r="H21" s="205">
        <v>28.3</v>
      </c>
      <c r="I21" s="258"/>
      <c r="J21" s="330">
        <v>145900</v>
      </c>
      <c r="K21" s="54"/>
      <c r="N21" s="312" t="e">
        <f>#REF!*#REF!</f>
        <v>#REF!</v>
      </c>
      <c r="O21" s="312" t="e">
        <f>#REF!*U21</f>
        <v>#REF!</v>
      </c>
      <c r="P21" s="312" t="e">
        <f>#REF!*W21</f>
        <v>#REF!</v>
      </c>
      <c r="Q21" s="72">
        <v>900</v>
      </c>
      <c r="R21" s="72">
        <v>257</v>
      </c>
      <c r="S21" s="72">
        <v>900</v>
      </c>
      <c r="T21" s="176">
        <f t="shared" si="1"/>
        <v>0.20817000000000002</v>
      </c>
      <c r="U21" s="310">
        <f>T21+T22+T23</f>
        <v>0.90210928200000007</v>
      </c>
      <c r="V21" s="73">
        <v>32.700000000000003</v>
      </c>
      <c r="W21" s="310">
        <f>V21+V22+V23</f>
        <v>151</v>
      </c>
    </row>
    <row r="22" spans="1:23" s="6" customFormat="1" ht="20.100000000000001" customHeight="1">
      <c r="A22" s="23" t="s">
        <v>314</v>
      </c>
      <c r="B22" s="258"/>
      <c r="C22" s="258"/>
      <c r="D22" s="256"/>
      <c r="E22" s="39"/>
      <c r="F22" s="181"/>
      <c r="G22" s="207" t="s">
        <v>78</v>
      </c>
      <c r="H22" s="205">
        <v>6</v>
      </c>
      <c r="I22" s="258"/>
      <c r="J22" s="330"/>
      <c r="K22" s="136"/>
      <c r="L22" s="37"/>
      <c r="M22" s="37"/>
      <c r="N22" s="329"/>
      <c r="O22" s="329"/>
      <c r="P22" s="329"/>
      <c r="Q22" s="72">
        <v>1035</v>
      </c>
      <c r="R22" s="72">
        <v>90</v>
      </c>
      <c r="S22" s="72">
        <v>1035</v>
      </c>
      <c r="T22" s="176">
        <f t="shared" si="1"/>
        <v>9.6410249999999975E-2</v>
      </c>
      <c r="U22" s="310"/>
      <c r="V22" s="73">
        <v>9</v>
      </c>
      <c r="W22" s="310"/>
    </row>
    <row r="23" spans="1:23" ht="19.5" customHeight="1">
      <c r="A23" s="23" t="s">
        <v>1</v>
      </c>
      <c r="B23" s="258"/>
      <c r="C23" s="258"/>
      <c r="D23" s="256"/>
      <c r="E23" s="11"/>
      <c r="F23" s="207">
        <v>62</v>
      </c>
      <c r="G23" s="207" t="s">
        <v>46</v>
      </c>
      <c r="H23" s="205">
        <v>98.6</v>
      </c>
      <c r="I23" s="258"/>
      <c r="J23" s="330"/>
      <c r="K23" s="54"/>
      <c r="N23" s="313"/>
      <c r="O23" s="313"/>
      <c r="P23" s="313"/>
      <c r="Q23" s="72">
        <v>1032</v>
      </c>
      <c r="R23" s="72">
        <v>1307</v>
      </c>
      <c r="S23" s="72">
        <v>443</v>
      </c>
      <c r="T23" s="176">
        <f t="shared" si="1"/>
        <v>0.59752903200000007</v>
      </c>
      <c r="U23" s="310"/>
      <c r="V23" s="73">
        <v>109.3</v>
      </c>
      <c r="W23" s="310"/>
    </row>
    <row r="24" spans="1:23" ht="20.100000000000001" customHeight="1">
      <c r="A24" s="23" t="s">
        <v>316</v>
      </c>
      <c r="B24" s="258">
        <v>16.12</v>
      </c>
      <c r="C24" s="258">
        <v>17.88</v>
      </c>
      <c r="D24" s="256">
        <v>6.27</v>
      </c>
      <c r="E24" s="11">
        <v>2100</v>
      </c>
      <c r="F24" s="207">
        <v>48</v>
      </c>
      <c r="G24" s="207" t="s">
        <v>315</v>
      </c>
      <c r="H24" s="205">
        <v>30.5</v>
      </c>
      <c r="I24" s="258"/>
      <c r="J24" s="330">
        <v>179900</v>
      </c>
      <c r="K24" s="54"/>
      <c r="N24" s="312" t="e">
        <f>#REF!*#REF!</f>
        <v>#REF!</v>
      </c>
      <c r="O24" s="312" t="e">
        <f>#REF!*U24</f>
        <v>#REF!</v>
      </c>
      <c r="P24" s="312" t="e">
        <f>#REF!*W24</f>
        <v>#REF!</v>
      </c>
      <c r="Q24" s="72">
        <v>900</v>
      </c>
      <c r="R24" s="72">
        <v>292</v>
      </c>
      <c r="S24" s="72">
        <v>900</v>
      </c>
      <c r="T24" s="176">
        <f t="shared" si="1"/>
        <v>0.23651999999999998</v>
      </c>
      <c r="U24" s="310">
        <f>T24+T25+T26</f>
        <v>0.93045928200000005</v>
      </c>
      <c r="V24" s="73">
        <v>34.9</v>
      </c>
      <c r="W24" s="310">
        <f>V24+V25+V26</f>
        <v>155.1</v>
      </c>
    </row>
    <row r="25" spans="1:23" s="6" customFormat="1" ht="20.100000000000001" customHeight="1">
      <c r="A25" s="23" t="s">
        <v>314</v>
      </c>
      <c r="B25" s="258"/>
      <c r="C25" s="258"/>
      <c r="D25" s="256"/>
      <c r="E25" s="39"/>
      <c r="F25" s="181"/>
      <c r="G25" s="207" t="s">
        <v>78</v>
      </c>
      <c r="H25" s="205">
        <v>6</v>
      </c>
      <c r="I25" s="258"/>
      <c r="J25" s="330"/>
      <c r="K25" s="136"/>
      <c r="L25" s="37"/>
      <c r="M25" s="37"/>
      <c r="N25" s="329"/>
      <c r="O25" s="329"/>
      <c r="P25" s="329"/>
      <c r="Q25" s="72">
        <v>1035</v>
      </c>
      <c r="R25" s="72">
        <v>90</v>
      </c>
      <c r="S25" s="72">
        <v>1035</v>
      </c>
      <c r="T25" s="176">
        <f t="shared" si="1"/>
        <v>9.6410249999999975E-2</v>
      </c>
      <c r="U25" s="310"/>
      <c r="V25" s="73">
        <v>9</v>
      </c>
      <c r="W25" s="310"/>
    </row>
    <row r="26" spans="1:23" ht="19.5" customHeight="1">
      <c r="A26" s="23" t="s">
        <v>2</v>
      </c>
      <c r="B26" s="258"/>
      <c r="C26" s="258"/>
      <c r="D26" s="256"/>
      <c r="E26" s="11"/>
      <c r="F26" s="207">
        <v>61.5</v>
      </c>
      <c r="G26" s="207" t="s">
        <v>46</v>
      </c>
      <c r="H26" s="205">
        <v>99.7</v>
      </c>
      <c r="I26" s="258"/>
      <c r="J26" s="330"/>
      <c r="K26" s="54"/>
      <c r="N26" s="313"/>
      <c r="O26" s="313"/>
      <c r="P26" s="313"/>
      <c r="Q26" s="72">
        <v>1032</v>
      </c>
      <c r="R26" s="72">
        <v>1307</v>
      </c>
      <c r="S26" s="72">
        <v>443</v>
      </c>
      <c r="T26" s="176">
        <f t="shared" si="1"/>
        <v>0.59752903200000007</v>
      </c>
      <c r="U26" s="310"/>
      <c r="V26" s="73">
        <v>111.2</v>
      </c>
      <c r="W26" s="310"/>
    </row>
    <row r="27" spans="1:23" ht="78" customHeight="1" thickBot="1">
      <c r="A27" s="260" t="s">
        <v>481</v>
      </c>
      <c r="B27" s="261"/>
      <c r="C27" s="261"/>
      <c r="D27" s="261"/>
      <c r="E27" s="261"/>
      <c r="F27" s="261"/>
      <c r="G27" s="261"/>
      <c r="H27" s="261"/>
      <c r="I27" s="261"/>
      <c r="J27" s="237"/>
      <c r="K27" s="138" t="s">
        <v>94</v>
      </c>
      <c r="N27" s="1"/>
      <c r="O27" s="1"/>
      <c r="P27" s="1"/>
      <c r="Q27" s="72"/>
      <c r="R27" s="72"/>
      <c r="S27" s="72"/>
      <c r="T27" s="37"/>
      <c r="U27" s="37"/>
      <c r="V27" s="37"/>
      <c r="W27" s="37"/>
    </row>
    <row r="28" spans="1:23" ht="19.5" customHeight="1">
      <c r="A28" s="23" t="s">
        <v>44</v>
      </c>
      <c r="B28" s="258">
        <v>10.55</v>
      </c>
      <c r="C28" s="258">
        <v>11.14</v>
      </c>
      <c r="D28" s="256">
        <v>3.51</v>
      </c>
      <c r="E28" s="11">
        <v>1731</v>
      </c>
      <c r="F28" s="207">
        <v>45.5</v>
      </c>
      <c r="G28" s="207" t="s">
        <v>79</v>
      </c>
      <c r="H28" s="205">
        <v>24.9</v>
      </c>
      <c r="I28" s="258"/>
      <c r="J28" s="332">
        <v>128900</v>
      </c>
      <c r="K28" s="54"/>
      <c r="N28" s="312" t="e">
        <f>#REF!*#REF!</f>
        <v>#REF!</v>
      </c>
      <c r="O28" s="312" t="e">
        <f>#REF!*U28</f>
        <v>#REF!</v>
      </c>
      <c r="P28" s="312" t="e">
        <f>#REF!*W28</f>
        <v>#REF!</v>
      </c>
      <c r="Q28" s="72">
        <v>900</v>
      </c>
      <c r="R28" s="72">
        <v>257</v>
      </c>
      <c r="S28" s="72">
        <v>900</v>
      </c>
      <c r="T28" s="176">
        <f t="shared" ref="T28:T33" si="2">(Q28/1000)*(R28/1000)*(S28/1000)</f>
        <v>0.20817000000000002</v>
      </c>
      <c r="U28" s="310">
        <f>T28+T29+T30</f>
        <v>0.78145525000000005</v>
      </c>
      <c r="V28" s="73">
        <v>28.8</v>
      </c>
      <c r="W28" s="310">
        <f>V28+V29+V30</f>
        <v>118.2</v>
      </c>
    </row>
    <row r="29" spans="1:23" s="6" customFormat="1" ht="19.5" customHeight="1">
      <c r="A29" s="247" t="s">
        <v>170</v>
      </c>
      <c r="B29" s="258"/>
      <c r="C29" s="258"/>
      <c r="D29" s="256"/>
      <c r="E29" s="39"/>
      <c r="F29" s="39"/>
      <c r="G29" s="207" t="s">
        <v>78</v>
      </c>
      <c r="H29" s="205">
        <v>7</v>
      </c>
      <c r="I29" s="258"/>
      <c r="J29" s="333"/>
      <c r="K29" s="136"/>
      <c r="L29" s="37"/>
      <c r="M29" s="37"/>
      <c r="N29" s="329"/>
      <c r="O29" s="329"/>
      <c r="P29" s="329"/>
      <c r="Q29" s="72">
        <v>1035</v>
      </c>
      <c r="R29" s="72">
        <v>90</v>
      </c>
      <c r="S29" s="72">
        <v>1035</v>
      </c>
      <c r="T29" s="176">
        <f t="shared" si="2"/>
        <v>9.6410249999999975E-2</v>
      </c>
      <c r="U29" s="310"/>
      <c r="V29" s="73">
        <v>10.5</v>
      </c>
      <c r="W29" s="310"/>
    </row>
    <row r="30" spans="1:23" ht="19.5" customHeight="1" thickBot="1">
      <c r="A30" s="247" t="s">
        <v>0</v>
      </c>
      <c r="B30" s="258"/>
      <c r="C30" s="258"/>
      <c r="D30" s="256"/>
      <c r="E30" s="11"/>
      <c r="F30" s="11">
        <v>63</v>
      </c>
      <c r="G30" s="207" t="s">
        <v>60</v>
      </c>
      <c r="H30" s="205">
        <v>74.400000000000006</v>
      </c>
      <c r="I30" s="258"/>
      <c r="J30" s="334"/>
      <c r="K30" s="54"/>
      <c r="N30" s="313"/>
      <c r="O30" s="313"/>
      <c r="P30" s="313"/>
      <c r="Q30" s="72">
        <v>1090</v>
      </c>
      <c r="R30" s="72">
        <v>875</v>
      </c>
      <c r="S30" s="72">
        <v>500</v>
      </c>
      <c r="T30" s="176">
        <f t="shared" si="2"/>
        <v>0.47687500000000005</v>
      </c>
      <c r="U30" s="310"/>
      <c r="V30" s="73">
        <v>78.900000000000006</v>
      </c>
      <c r="W30" s="310"/>
    </row>
    <row r="31" spans="1:23" ht="20.100000000000001" customHeight="1">
      <c r="A31" s="247" t="s">
        <v>45</v>
      </c>
      <c r="B31" s="258">
        <v>14.07</v>
      </c>
      <c r="C31" s="258">
        <v>15.24</v>
      </c>
      <c r="D31" s="256">
        <v>5.19</v>
      </c>
      <c r="E31" s="11">
        <v>1990</v>
      </c>
      <c r="F31" s="11">
        <v>45</v>
      </c>
      <c r="G31" s="207" t="s">
        <v>79</v>
      </c>
      <c r="H31" s="205">
        <v>27</v>
      </c>
      <c r="I31" s="258"/>
      <c r="J31" s="332">
        <v>138900</v>
      </c>
      <c r="K31" s="54"/>
      <c r="N31" s="312" t="e">
        <f>#REF!*#REF!</f>
        <v>#REF!</v>
      </c>
      <c r="O31" s="312" t="e">
        <f>#REF!*U31</f>
        <v>#REF!</v>
      </c>
      <c r="P31" s="312" t="e">
        <f>#REF!*W31</f>
        <v>#REF!</v>
      </c>
      <c r="Q31" s="72">
        <v>900</v>
      </c>
      <c r="R31" s="72">
        <v>257</v>
      </c>
      <c r="S31" s="72">
        <v>900</v>
      </c>
      <c r="T31" s="176">
        <f t="shared" si="2"/>
        <v>0.20817000000000002</v>
      </c>
      <c r="U31" s="310">
        <f>T31+T32+T33</f>
        <v>0.90210928200000007</v>
      </c>
      <c r="V31" s="73">
        <v>32</v>
      </c>
      <c r="W31" s="310">
        <f>V31+V32+V33</f>
        <v>151.80000000000001</v>
      </c>
    </row>
    <row r="32" spans="1:23" s="6" customFormat="1" ht="20.100000000000001" customHeight="1">
      <c r="A32" s="247" t="s">
        <v>170</v>
      </c>
      <c r="B32" s="258"/>
      <c r="C32" s="258"/>
      <c r="D32" s="256"/>
      <c r="E32" s="39"/>
      <c r="F32" s="39"/>
      <c r="G32" s="207" t="s">
        <v>78</v>
      </c>
      <c r="H32" s="205">
        <v>7</v>
      </c>
      <c r="I32" s="258"/>
      <c r="J32" s="333"/>
      <c r="K32" s="136"/>
      <c r="L32" s="37"/>
      <c r="M32" s="37"/>
      <c r="N32" s="329"/>
      <c r="O32" s="329"/>
      <c r="P32" s="329"/>
      <c r="Q32" s="72">
        <v>1035</v>
      </c>
      <c r="R32" s="72">
        <v>90</v>
      </c>
      <c r="S32" s="72">
        <v>1035</v>
      </c>
      <c r="T32" s="176">
        <f t="shared" si="2"/>
        <v>9.6410249999999975E-2</v>
      </c>
      <c r="U32" s="310"/>
      <c r="V32" s="73">
        <v>10.5</v>
      </c>
      <c r="W32" s="310"/>
    </row>
    <row r="33" spans="1:23" ht="19.5" customHeight="1" thickBot="1">
      <c r="A33" s="23" t="s">
        <v>1</v>
      </c>
      <c r="B33" s="258"/>
      <c r="C33" s="258"/>
      <c r="D33" s="256"/>
      <c r="E33" s="11"/>
      <c r="F33" s="11">
        <v>63</v>
      </c>
      <c r="G33" s="207" t="s">
        <v>46</v>
      </c>
      <c r="H33" s="205">
        <v>98.6</v>
      </c>
      <c r="I33" s="258"/>
      <c r="J33" s="334"/>
      <c r="K33" s="54"/>
      <c r="N33" s="313"/>
      <c r="O33" s="313"/>
      <c r="P33" s="313"/>
      <c r="Q33" s="72">
        <v>1032</v>
      </c>
      <c r="R33" s="72">
        <v>1307</v>
      </c>
      <c r="S33" s="72">
        <v>443</v>
      </c>
      <c r="T33" s="176">
        <f t="shared" si="2"/>
        <v>0.59752903200000007</v>
      </c>
      <c r="U33" s="310"/>
      <c r="V33" s="73">
        <v>109.3</v>
      </c>
      <c r="W33" s="310"/>
    </row>
    <row r="34" spans="1:23">
      <c r="A34" s="238" t="s">
        <v>80</v>
      </c>
      <c r="B34" s="229"/>
      <c r="C34" s="229"/>
      <c r="D34" s="229"/>
      <c r="E34" s="229"/>
      <c r="F34" s="229"/>
      <c r="G34" s="229"/>
      <c r="H34" s="229"/>
      <c r="I34" s="229"/>
      <c r="J34" s="236"/>
      <c r="K34" s="53"/>
      <c r="N34" s="130"/>
    </row>
    <row r="35" spans="1:23" ht="27" customHeight="1">
      <c r="A35" s="239" t="s">
        <v>96</v>
      </c>
      <c r="B35" s="311" t="s">
        <v>81</v>
      </c>
      <c r="C35" s="311"/>
      <c r="D35" s="311"/>
      <c r="E35" s="311"/>
      <c r="F35" s="311"/>
      <c r="G35" s="311"/>
      <c r="H35" s="311"/>
      <c r="I35" s="311"/>
      <c r="J35" s="219">
        <v>6900</v>
      </c>
      <c r="N35" s="172" t="e">
        <f>#REF!*#REF!</f>
        <v>#REF!</v>
      </c>
      <c r="O35" s="173" t="e">
        <f>IF(OR(T35="",#REF!=""),0,(#REF!*T35))</f>
        <v>#REF!</v>
      </c>
      <c r="P35" s="172" t="e">
        <f>IF(OR(V35="",#REF!=""),0,(#REF!*V35))</f>
        <v>#REF!</v>
      </c>
      <c r="Q35" s="72">
        <v>152</v>
      </c>
      <c r="R35" s="72">
        <v>152</v>
      </c>
      <c r="S35" s="72">
        <v>55</v>
      </c>
      <c r="T35" s="60">
        <f>(Q35/1000)*(R35/1000)*(S35/1000)</f>
        <v>1.2707199999999999E-3</v>
      </c>
      <c r="V35" s="174">
        <v>0.3</v>
      </c>
    </row>
    <row r="36" spans="1:23" ht="83.25" customHeight="1">
      <c r="A36" s="260" t="s">
        <v>420</v>
      </c>
      <c r="B36" s="261"/>
      <c r="C36" s="261"/>
      <c r="D36" s="261"/>
      <c r="E36" s="261"/>
      <c r="F36" s="261"/>
      <c r="G36" s="261"/>
      <c r="H36" s="261"/>
      <c r="I36" s="261"/>
      <c r="J36" s="237"/>
      <c r="K36" s="53"/>
      <c r="N36" s="1"/>
      <c r="O36" s="1"/>
      <c r="P36" s="1"/>
      <c r="Q36" s="1"/>
      <c r="R36" s="1"/>
      <c r="S36" s="1"/>
      <c r="T36" s="37"/>
      <c r="U36" s="37"/>
      <c r="V36" s="37"/>
      <c r="W36" s="37"/>
    </row>
    <row r="37" spans="1:23" ht="20.100000000000001" customHeight="1">
      <c r="A37" s="23" t="s">
        <v>313</v>
      </c>
      <c r="B37" s="258">
        <v>5.28</v>
      </c>
      <c r="C37" s="258">
        <v>5.57</v>
      </c>
      <c r="D37" s="256">
        <v>1.95</v>
      </c>
      <c r="E37" s="230">
        <v>1020</v>
      </c>
      <c r="F37" s="61">
        <v>38</v>
      </c>
      <c r="G37" s="230" t="s">
        <v>104</v>
      </c>
      <c r="H37" s="231">
        <v>23.4</v>
      </c>
      <c r="I37" s="258" t="s">
        <v>32</v>
      </c>
      <c r="J37" s="314">
        <v>69900</v>
      </c>
      <c r="K37" s="56"/>
      <c r="N37" s="312" t="e">
        <f>#REF!*#REF!</f>
        <v>#REF!</v>
      </c>
      <c r="O37" s="312" t="e">
        <f>#REF!*U37</f>
        <v>#REF!</v>
      </c>
      <c r="P37" s="312" t="e">
        <f>#REF!*W37</f>
        <v>#REF!</v>
      </c>
      <c r="Q37" s="72">
        <v>1070</v>
      </c>
      <c r="R37" s="72">
        <v>270</v>
      </c>
      <c r="S37" s="72">
        <v>725</v>
      </c>
      <c r="T37" s="176">
        <f t="shared" ref="T37:T46" si="3">(Q37/1000)*(R37/1000)*(S37/1000)</f>
        <v>0.20945250000000001</v>
      </c>
      <c r="U37" s="310">
        <f>T37+T38</f>
        <v>0.41766075000000003</v>
      </c>
      <c r="V37" s="73">
        <v>29.6</v>
      </c>
      <c r="W37" s="310">
        <f>V37+V38</f>
        <v>70</v>
      </c>
    </row>
    <row r="38" spans="1:23" ht="20.100000000000001" customHeight="1">
      <c r="A38" s="23" t="s">
        <v>312</v>
      </c>
      <c r="B38" s="258"/>
      <c r="C38" s="258"/>
      <c r="D38" s="256"/>
      <c r="E38" s="230"/>
      <c r="F38" s="61">
        <v>58.5</v>
      </c>
      <c r="G38" s="230" t="s">
        <v>194</v>
      </c>
      <c r="H38" s="207">
        <v>37.799999999999997</v>
      </c>
      <c r="I38" s="258"/>
      <c r="J38" s="314"/>
      <c r="K38" s="56"/>
      <c r="N38" s="313"/>
      <c r="O38" s="313"/>
      <c r="P38" s="313"/>
      <c r="Q38" s="72">
        <v>915</v>
      </c>
      <c r="R38" s="72">
        <v>615</v>
      </c>
      <c r="S38" s="72">
        <v>370</v>
      </c>
      <c r="T38" s="176">
        <f t="shared" si="3"/>
        <v>0.20820825000000001</v>
      </c>
      <c r="U38" s="310"/>
      <c r="V38" s="37">
        <v>40.4</v>
      </c>
      <c r="W38" s="310"/>
    </row>
    <row r="39" spans="1:23" ht="20.100000000000001" customHeight="1">
      <c r="A39" s="23" t="s">
        <v>311</v>
      </c>
      <c r="B39" s="258">
        <v>7.03</v>
      </c>
      <c r="C39" s="258">
        <v>7.62</v>
      </c>
      <c r="D39" s="256">
        <v>2.7</v>
      </c>
      <c r="E39" s="230">
        <v>1350</v>
      </c>
      <c r="F39" s="61">
        <v>34.5</v>
      </c>
      <c r="G39" s="230" t="s">
        <v>105</v>
      </c>
      <c r="H39" s="231">
        <v>32.6</v>
      </c>
      <c r="I39" s="258" t="s">
        <v>30</v>
      </c>
      <c r="J39" s="314">
        <v>93500</v>
      </c>
      <c r="K39" s="56"/>
      <c r="N39" s="184" t="e">
        <f>#REF!*#REF!</f>
        <v>#REF!</v>
      </c>
      <c r="O39" s="184" t="e">
        <f>#REF!*U39</f>
        <v>#REF!</v>
      </c>
      <c r="P39" s="184" t="e">
        <f>#REF!*W39</f>
        <v>#REF!</v>
      </c>
      <c r="Q39" s="72">
        <v>1305</v>
      </c>
      <c r="R39" s="72">
        <v>305</v>
      </c>
      <c r="S39" s="72">
        <v>805</v>
      </c>
      <c r="T39" s="176">
        <f t="shared" si="3"/>
        <v>0.32041012499999999</v>
      </c>
      <c r="U39" s="176">
        <f>T39+T40</f>
        <v>0.61345752500000006</v>
      </c>
      <c r="V39" s="73">
        <v>39.6</v>
      </c>
      <c r="W39" s="176">
        <f>V39+V40</f>
        <v>95.5</v>
      </c>
    </row>
    <row r="40" spans="1:23" ht="20.100000000000001" customHeight="1">
      <c r="A40" s="23" t="s">
        <v>310</v>
      </c>
      <c r="B40" s="258"/>
      <c r="C40" s="258"/>
      <c r="D40" s="256"/>
      <c r="E40" s="230"/>
      <c r="F40" s="61">
        <v>60</v>
      </c>
      <c r="G40" s="230" t="s">
        <v>193</v>
      </c>
      <c r="H40" s="207">
        <v>52.9</v>
      </c>
      <c r="I40" s="258"/>
      <c r="J40" s="314"/>
      <c r="K40" s="56"/>
      <c r="N40" s="185"/>
      <c r="O40" s="185"/>
      <c r="P40" s="185"/>
      <c r="Q40" s="72">
        <v>995</v>
      </c>
      <c r="R40" s="72">
        <v>740</v>
      </c>
      <c r="S40" s="72">
        <v>398</v>
      </c>
      <c r="T40" s="176">
        <f t="shared" si="3"/>
        <v>0.29304740000000001</v>
      </c>
      <c r="U40" s="176"/>
      <c r="V40" s="37">
        <v>55.9</v>
      </c>
      <c r="W40" s="176"/>
    </row>
    <row r="41" spans="1:23" ht="19.5" customHeight="1">
      <c r="A41" s="23" t="s">
        <v>97</v>
      </c>
      <c r="B41" s="258">
        <v>10.55</v>
      </c>
      <c r="C41" s="258">
        <v>11.72</v>
      </c>
      <c r="D41" s="258">
        <v>3.51</v>
      </c>
      <c r="E41" s="230">
        <v>1804</v>
      </c>
      <c r="F41" s="61">
        <v>38</v>
      </c>
      <c r="G41" s="230" t="s">
        <v>105</v>
      </c>
      <c r="H41" s="231">
        <v>32.200000000000003</v>
      </c>
      <c r="I41" s="258"/>
      <c r="J41" s="314">
        <v>135900</v>
      </c>
      <c r="K41" s="56"/>
      <c r="N41" s="184" t="e">
        <f>#REF!*#REF!</f>
        <v>#REF!</v>
      </c>
      <c r="O41" s="184" t="e">
        <f>#REF!*U41</f>
        <v>#REF!</v>
      </c>
      <c r="P41" s="184" t="e">
        <f>#REF!*W41</f>
        <v>#REF!</v>
      </c>
      <c r="Q41" s="72">
        <v>1305</v>
      </c>
      <c r="R41" s="72">
        <v>305</v>
      </c>
      <c r="S41" s="72">
        <v>805</v>
      </c>
      <c r="T41" s="60">
        <f t="shared" si="3"/>
        <v>0.32041012499999999</v>
      </c>
      <c r="U41" s="60">
        <f>T41+T42</f>
        <v>0.79728512500000004</v>
      </c>
      <c r="V41" s="37">
        <v>39.4</v>
      </c>
      <c r="W41" s="60">
        <f>V41+V42</f>
        <v>118.30000000000001</v>
      </c>
    </row>
    <row r="42" spans="1:23" ht="20.100000000000001" customHeight="1">
      <c r="A42" s="23" t="s">
        <v>0</v>
      </c>
      <c r="B42" s="258">
        <v>10.55</v>
      </c>
      <c r="C42" s="258">
        <v>11.72</v>
      </c>
      <c r="D42" s="258">
        <v>3.82</v>
      </c>
      <c r="E42" s="230"/>
      <c r="F42" s="61">
        <v>62.5</v>
      </c>
      <c r="G42" s="207" t="s">
        <v>60</v>
      </c>
      <c r="H42" s="207">
        <v>74.400000000000006</v>
      </c>
      <c r="I42" s="258"/>
      <c r="J42" s="314"/>
      <c r="K42" s="56"/>
      <c r="N42" s="185"/>
      <c r="O42" s="185"/>
      <c r="P42" s="185"/>
      <c r="Q42" s="72">
        <v>1090</v>
      </c>
      <c r="R42" s="72">
        <v>875</v>
      </c>
      <c r="S42" s="72">
        <v>500</v>
      </c>
      <c r="T42" s="60">
        <f t="shared" si="3"/>
        <v>0.47687500000000005</v>
      </c>
      <c r="U42" s="60"/>
      <c r="V42" s="37">
        <v>78.900000000000006</v>
      </c>
      <c r="W42" s="60"/>
    </row>
    <row r="43" spans="1:23" ht="20.100000000000001" customHeight="1">
      <c r="A43" s="23" t="s">
        <v>98</v>
      </c>
      <c r="B43" s="258">
        <v>14.07</v>
      </c>
      <c r="C43" s="258">
        <v>16.12</v>
      </c>
      <c r="D43" s="258">
        <v>5.35</v>
      </c>
      <c r="E43" s="230">
        <v>2150</v>
      </c>
      <c r="F43" s="61">
        <v>42</v>
      </c>
      <c r="G43" s="230" t="s">
        <v>107</v>
      </c>
      <c r="H43" s="231">
        <v>46</v>
      </c>
      <c r="I43" s="258"/>
      <c r="J43" s="314">
        <v>165900</v>
      </c>
      <c r="K43" s="56"/>
      <c r="N43" s="184" t="e">
        <f>#REF!*#REF!</f>
        <v>#REF!</v>
      </c>
      <c r="O43" s="184" t="e">
        <f>#REF!*U43</f>
        <v>#REF!</v>
      </c>
      <c r="P43" s="184" t="e">
        <f>#REF!*W43</f>
        <v>#REF!</v>
      </c>
      <c r="Q43" s="72">
        <v>1405</v>
      </c>
      <c r="R43" s="72">
        <v>355</v>
      </c>
      <c r="S43" s="72">
        <v>915</v>
      </c>
      <c r="T43" s="60">
        <f t="shared" si="3"/>
        <v>0.456379125</v>
      </c>
      <c r="U43" s="60">
        <f>T43+T44</f>
        <v>1.053908157</v>
      </c>
      <c r="V43" s="37">
        <v>54.5</v>
      </c>
      <c r="W43" s="60">
        <f>V43+V44</f>
        <v>163.80000000000001</v>
      </c>
    </row>
    <row r="44" spans="1:23" ht="20.100000000000001" customHeight="1">
      <c r="A44" s="23" t="s">
        <v>1</v>
      </c>
      <c r="B44" s="258">
        <v>14.07</v>
      </c>
      <c r="C44" s="258">
        <v>16.12</v>
      </c>
      <c r="D44" s="258">
        <v>5.19</v>
      </c>
      <c r="E44" s="230"/>
      <c r="F44" s="207">
        <v>62</v>
      </c>
      <c r="G44" s="207" t="s">
        <v>46</v>
      </c>
      <c r="H44" s="207">
        <v>98.6</v>
      </c>
      <c r="I44" s="258"/>
      <c r="J44" s="314"/>
      <c r="K44" s="56"/>
      <c r="N44" s="185"/>
      <c r="O44" s="185"/>
      <c r="P44" s="185"/>
      <c r="Q44" s="72">
        <v>1032</v>
      </c>
      <c r="R44" s="72">
        <v>1307</v>
      </c>
      <c r="S44" s="72">
        <v>443</v>
      </c>
      <c r="T44" s="60">
        <f t="shared" si="3"/>
        <v>0.59752903200000007</v>
      </c>
      <c r="U44" s="60"/>
      <c r="V44" s="37">
        <v>109.3</v>
      </c>
      <c r="W44" s="60"/>
    </row>
    <row r="45" spans="1:23" ht="20.100000000000001" customHeight="1">
      <c r="A45" s="23" t="s">
        <v>99</v>
      </c>
      <c r="B45" s="258">
        <v>16.12</v>
      </c>
      <c r="C45" s="258">
        <v>17.579999999999998</v>
      </c>
      <c r="D45" s="258">
        <v>6.36</v>
      </c>
      <c r="E45" s="230">
        <v>2400</v>
      </c>
      <c r="F45" s="61">
        <v>44.4</v>
      </c>
      <c r="G45" s="230" t="s">
        <v>107</v>
      </c>
      <c r="H45" s="231">
        <v>46</v>
      </c>
      <c r="I45" s="258"/>
      <c r="J45" s="314">
        <v>173900</v>
      </c>
      <c r="K45" s="56"/>
      <c r="N45" s="184" t="e">
        <f>#REF!*#REF!</f>
        <v>#REF!</v>
      </c>
      <c r="O45" s="184" t="e">
        <f>#REF!*U45</f>
        <v>#REF!</v>
      </c>
      <c r="P45" s="184" t="e">
        <f>#REF!*W45</f>
        <v>#REF!</v>
      </c>
      <c r="Q45" s="72">
        <v>1405</v>
      </c>
      <c r="R45" s="72">
        <v>355</v>
      </c>
      <c r="S45" s="72">
        <v>915</v>
      </c>
      <c r="T45" s="60">
        <f t="shared" si="3"/>
        <v>0.456379125</v>
      </c>
      <c r="U45" s="60">
        <f>T45+T46</f>
        <v>1.053908157</v>
      </c>
      <c r="V45" s="37">
        <v>54.5</v>
      </c>
      <c r="W45" s="60">
        <f>V45+V46</f>
        <v>165.7</v>
      </c>
    </row>
    <row r="46" spans="1:23" ht="20.100000000000001" customHeight="1">
      <c r="A46" s="23" t="s">
        <v>2</v>
      </c>
      <c r="B46" s="258">
        <v>16.12</v>
      </c>
      <c r="C46" s="258">
        <v>17.579999999999998</v>
      </c>
      <c r="D46" s="258">
        <v>6.23</v>
      </c>
      <c r="E46" s="230"/>
      <c r="F46" s="207">
        <v>61.5</v>
      </c>
      <c r="G46" s="207" t="s">
        <v>46</v>
      </c>
      <c r="H46" s="207">
        <v>99.7</v>
      </c>
      <c r="I46" s="258"/>
      <c r="J46" s="314"/>
      <c r="K46" s="56"/>
      <c r="N46" s="185"/>
      <c r="O46" s="185"/>
      <c r="P46" s="185"/>
      <c r="Q46" s="72">
        <v>1032</v>
      </c>
      <c r="R46" s="72">
        <v>1307</v>
      </c>
      <c r="S46" s="72">
        <v>443</v>
      </c>
      <c r="T46" s="60">
        <f t="shared" si="3"/>
        <v>0.59752903200000007</v>
      </c>
      <c r="U46" s="60"/>
      <c r="V46" s="37">
        <v>111.2</v>
      </c>
      <c r="W46" s="60"/>
    </row>
    <row r="47" spans="1:23" ht="72" customHeight="1">
      <c r="A47" s="260" t="s">
        <v>381</v>
      </c>
      <c r="B47" s="261"/>
      <c r="C47" s="261"/>
      <c r="D47" s="261"/>
      <c r="E47" s="261"/>
      <c r="F47" s="261"/>
      <c r="G47" s="261"/>
      <c r="H47" s="261"/>
      <c r="I47" s="261"/>
      <c r="J47" s="237"/>
      <c r="K47" s="53"/>
      <c r="N47" s="1"/>
      <c r="O47" s="1"/>
      <c r="P47" s="1"/>
      <c r="Q47" s="1"/>
      <c r="R47" s="1"/>
      <c r="S47" s="1"/>
      <c r="T47" s="37"/>
      <c r="U47" s="37"/>
      <c r="V47" s="37"/>
      <c r="W47" s="37"/>
    </row>
    <row r="48" spans="1:23" ht="19.5" customHeight="1">
      <c r="A48" s="23" t="s">
        <v>25</v>
      </c>
      <c r="B48" s="258">
        <v>7.03</v>
      </c>
      <c r="C48" s="258">
        <v>7.62</v>
      </c>
      <c r="D48" s="258">
        <v>2.63</v>
      </c>
      <c r="E48" s="11">
        <v>1250</v>
      </c>
      <c r="F48" s="207">
        <v>44</v>
      </c>
      <c r="G48" s="207" t="s">
        <v>203</v>
      </c>
      <c r="H48" s="98">
        <v>24.6</v>
      </c>
      <c r="I48" s="258" t="s">
        <v>30</v>
      </c>
      <c r="J48" s="314">
        <v>91900</v>
      </c>
      <c r="K48" s="56"/>
      <c r="N48" s="319" t="e">
        <f>#REF!*#REF!</f>
        <v>#REF!</v>
      </c>
      <c r="O48" s="319" t="e">
        <f>#REF!*U48</f>
        <v>#REF!</v>
      </c>
      <c r="P48" s="319" t="e">
        <f>#REF!*W48</f>
        <v>#REF!</v>
      </c>
      <c r="Q48" s="180">
        <v>1145</v>
      </c>
      <c r="R48" s="180">
        <v>313</v>
      </c>
      <c r="S48" s="180">
        <v>755</v>
      </c>
      <c r="T48" s="179">
        <f t="shared" ref="T48:T55" si="4">(Q48/1000)*(R48/1000)*(S48/1000)</f>
        <v>0.27058067499999999</v>
      </c>
      <c r="U48" s="337">
        <f>T48+T49</f>
        <v>0.56217954999999997</v>
      </c>
      <c r="V48" s="178">
        <v>29.8</v>
      </c>
      <c r="W48" s="337">
        <f>V48+V49</f>
        <v>85.9</v>
      </c>
    </row>
    <row r="49" spans="1:23" ht="19.5" customHeight="1">
      <c r="A49" s="23" t="s">
        <v>310</v>
      </c>
      <c r="B49" s="258">
        <v>7.03</v>
      </c>
      <c r="C49" s="258">
        <v>7.62</v>
      </c>
      <c r="D49" s="258">
        <v>2.48</v>
      </c>
      <c r="E49" s="11"/>
      <c r="F49" s="207">
        <v>62</v>
      </c>
      <c r="G49" s="207" t="s">
        <v>56</v>
      </c>
      <c r="H49" s="207">
        <v>52.7</v>
      </c>
      <c r="I49" s="318"/>
      <c r="J49" s="314"/>
      <c r="K49" s="56"/>
      <c r="N49" s="320"/>
      <c r="O49" s="320"/>
      <c r="P49" s="320"/>
      <c r="Q49" s="180">
        <v>965</v>
      </c>
      <c r="R49" s="180">
        <v>765</v>
      </c>
      <c r="S49" s="180">
        <v>395</v>
      </c>
      <c r="T49" s="179">
        <f t="shared" si="4"/>
        <v>0.29159887500000004</v>
      </c>
      <c r="U49" s="337"/>
      <c r="V49" s="178">
        <v>56.1</v>
      </c>
      <c r="W49" s="337"/>
    </row>
    <row r="50" spans="1:23" ht="19.5" customHeight="1">
      <c r="A50" s="23" t="s">
        <v>26</v>
      </c>
      <c r="B50" s="258">
        <v>10.55</v>
      </c>
      <c r="C50" s="258">
        <v>11.14</v>
      </c>
      <c r="D50" s="256">
        <v>3.5049999999999999</v>
      </c>
      <c r="E50" s="11">
        <v>1819</v>
      </c>
      <c r="F50" s="207">
        <v>45</v>
      </c>
      <c r="G50" s="207" t="s">
        <v>204</v>
      </c>
      <c r="H50" s="98">
        <v>29.9</v>
      </c>
      <c r="I50" s="318"/>
      <c r="J50" s="314">
        <v>134500</v>
      </c>
      <c r="K50" s="56"/>
      <c r="N50" s="312" t="e">
        <f>#REF!*#REF!</f>
        <v>#REF!</v>
      </c>
      <c r="O50" s="312" t="e">
        <f>#REF!*U50</f>
        <v>#REF!</v>
      </c>
      <c r="P50" s="312" t="e">
        <f>#REF!*W50</f>
        <v>#REF!</v>
      </c>
      <c r="Q50" s="72">
        <v>1360</v>
      </c>
      <c r="R50" s="72">
        <v>755</v>
      </c>
      <c r="S50" s="72">
        <v>313</v>
      </c>
      <c r="T50" s="176">
        <f t="shared" si="4"/>
        <v>0.32138840000000007</v>
      </c>
      <c r="U50" s="310">
        <f>T50+T51</f>
        <v>0.79826340000000018</v>
      </c>
      <c r="V50" s="177">
        <v>35.5</v>
      </c>
      <c r="W50" s="310">
        <f>V50+V51</f>
        <v>114.4</v>
      </c>
    </row>
    <row r="51" spans="1:23" ht="19.5" customHeight="1">
      <c r="A51" s="23" t="s">
        <v>0</v>
      </c>
      <c r="B51" s="258">
        <v>10.55</v>
      </c>
      <c r="C51" s="258">
        <v>11.14</v>
      </c>
      <c r="D51" s="256">
        <v>3.82</v>
      </c>
      <c r="E51" s="230"/>
      <c r="F51" s="61">
        <v>62.5</v>
      </c>
      <c r="G51" s="207" t="s">
        <v>60</v>
      </c>
      <c r="H51" s="207">
        <v>74.400000000000006</v>
      </c>
      <c r="I51" s="318"/>
      <c r="J51" s="314"/>
      <c r="K51" s="56"/>
      <c r="N51" s="313"/>
      <c r="O51" s="313"/>
      <c r="P51" s="313"/>
      <c r="Q51" s="72">
        <v>1090</v>
      </c>
      <c r="R51" s="72">
        <v>875</v>
      </c>
      <c r="S51" s="72">
        <v>500</v>
      </c>
      <c r="T51" s="176">
        <f t="shared" si="4"/>
        <v>0.47687500000000005</v>
      </c>
      <c r="U51" s="310"/>
      <c r="V51" s="177">
        <v>78.900000000000006</v>
      </c>
      <c r="W51" s="310"/>
    </row>
    <row r="52" spans="1:23" ht="19.5" customHeight="1">
      <c r="A52" s="23" t="s">
        <v>27</v>
      </c>
      <c r="B52" s="258">
        <v>14.07</v>
      </c>
      <c r="C52" s="258">
        <v>16.12</v>
      </c>
      <c r="D52" s="256">
        <v>5.45</v>
      </c>
      <c r="E52" s="11">
        <v>2350</v>
      </c>
      <c r="F52" s="207">
        <v>48</v>
      </c>
      <c r="G52" s="207" t="s">
        <v>205</v>
      </c>
      <c r="H52" s="98">
        <v>39</v>
      </c>
      <c r="I52" s="318"/>
      <c r="J52" s="314">
        <v>161500</v>
      </c>
      <c r="K52" s="56"/>
      <c r="N52" s="312" t="e">
        <f>#REF!*#REF!</f>
        <v>#REF!</v>
      </c>
      <c r="O52" s="312" t="e">
        <f>#REF!*U52</f>
        <v>#REF!</v>
      </c>
      <c r="P52" s="312" t="e">
        <f>#REF!*W52</f>
        <v>#REF!</v>
      </c>
      <c r="Q52" s="72">
        <v>1725</v>
      </c>
      <c r="R52" s="72">
        <v>755</v>
      </c>
      <c r="S52" s="72">
        <v>313</v>
      </c>
      <c r="T52" s="176">
        <f t="shared" si="4"/>
        <v>0.40764337500000003</v>
      </c>
      <c r="U52" s="310">
        <f>T52+T53</f>
        <v>1.0051724070000001</v>
      </c>
      <c r="V52" s="177">
        <v>45</v>
      </c>
      <c r="W52" s="310">
        <f>V52+V53</f>
        <v>154.30000000000001</v>
      </c>
    </row>
    <row r="53" spans="1:23" ht="19.5" customHeight="1">
      <c r="A53" s="23" t="s">
        <v>1</v>
      </c>
      <c r="B53" s="258">
        <v>14.1</v>
      </c>
      <c r="C53" s="258">
        <v>15.2</v>
      </c>
      <c r="D53" s="256">
        <v>5.19</v>
      </c>
      <c r="E53" s="230"/>
      <c r="F53" s="207">
        <v>62</v>
      </c>
      <c r="G53" s="207" t="s">
        <v>46</v>
      </c>
      <c r="H53" s="207">
        <v>98.6</v>
      </c>
      <c r="I53" s="318"/>
      <c r="J53" s="314"/>
      <c r="K53" s="56"/>
      <c r="N53" s="313"/>
      <c r="O53" s="313"/>
      <c r="P53" s="313"/>
      <c r="Q53" s="72">
        <v>1032</v>
      </c>
      <c r="R53" s="72">
        <v>1307</v>
      </c>
      <c r="S53" s="72">
        <v>443</v>
      </c>
      <c r="T53" s="176">
        <f t="shared" si="4"/>
        <v>0.59752903200000007</v>
      </c>
      <c r="U53" s="310"/>
      <c r="V53" s="177">
        <v>109.3</v>
      </c>
      <c r="W53" s="310"/>
    </row>
    <row r="54" spans="1:23" ht="19.5" customHeight="1">
      <c r="A54" s="23" t="s">
        <v>28</v>
      </c>
      <c r="B54" s="258">
        <v>16.12</v>
      </c>
      <c r="C54" s="258">
        <v>17.579999999999998</v>
      </c>
      <c r="D54" s="256">
        <v>6.4</v>
      </c>
      <c r="E54" s="11">
        <v>2267</v>
      </c>
      <c r="F54" s="207">
        <v>48</v>
      </c>
      <c r="G54" s="207" t="s">
        <v>205</v>
      </c>
      <c r="H54" s="98">
        <v>39</v>
      </c>
      <c r="I54" s="318"/>
      <c r="J54" s="314">
        <v>173900</v>
      </c>
      <c r="K54" s="56"/>
      <c r="N54" s="312" t="e">
        <f>#REF!*#REF!</f>
        <v>#REF!</v>
      </c>
      <c r="O54" s="312" t="e">
        <f>#REF!*U54</f>
        <v>#REF!</v>
      </c>
      <c r="P54" s="312" t="e">
        <f>#REF!*W54</f>
        <v>#REF!</v>
      </c>
      <c r="Q54" s="72">
        <v>1725</v>
      </c>
      <c r="R54" s="72">
        <v>755</v>
      </c>
      <c r="S54" s="72">
        <v>313</v>
      </c>
      <c r="T54" s="176">
        <f t="shared" si="4"/>
        <v>0.40764337500000003</v>
      </c>
      <c r="U54" s="310">
        <f>T54+T55</f>
        <v>1.0051724070000001</v>
      </c>
      <c r="V54" s="177">
        <v>45</v>
      </c>
      <c r="W54" s="310">
        <f>V54+V55</f>
        <v>156.19999999999999</v>
      </c>
    </row>
    <row r="55" spans="1:23" ht="19.5" customHeight="1">
      <c r="A55" s="23" t="s">
        <v>2</v>
      </c>
      <c r="B55" s="258">
        <v>16.2</v>
      </c>
      <c r="C55" s="258">
        <v>18.2</v>
      </c>
      <c r="D55" s="256">
        <v>6.23</v>
      </c>
      <c r="E55" s="230"/>
      <c r="F55" s="207">
        <v>61.5</v>
      </c>
      <c r="G55" s="207" t="s">
        <v>46</v>
      </c>
      <c r="H55" s="207">
        <v>99.7</v>
      </c>
      <c r="I55" s="318"/>
      <c r="J55" s="314"/>
      <c r="K55" s="56"/>
      <c r="N55" s="313"/>
      <c r="O55" s="313"/>
      <c r="P55" s="313"/>
      <c r="Q55" s="72">
        <v>1032</v>
      </c>
      <c r="R55" s="72">
        <v>1307</v>
      </c>
      <c r="S55" s="72">
        <v>443</v>
      </c>
      <c r="T55" s="176">
        <f t="shared" si="4"/>
        <v>0.59752903200000007</v>
      </c>
      <c r="U55" s="310"/>
      <c r="V55" s="177">
        <v>111.2</v>
      </c>
      <c r="W55" s="310"/>
    </row>
    <row r="56" spans="1:23" ht="42" customHeight="1">
      <c r="A56" s="260" t="s">
        <v>479</v>
      </c>
      <c r="B56" s="261"/>
      <c r="C56" s="261"/>
      <c r="D56" s="261"/>
      <c r="E56" s="261"/>
      <c r="F56" s="261"/>
      <c r="G56" s="261"/>
      <c r="H56" s="261"/>
      <c r="I56" s="261"/>
      <c r="J56" s="237"/>
      <c r="K56" s="145"/>
      <c r="T56" s="37"/>
      <c r="U56" s="37"/>
      <c r="V56" s="37"/>
      <c r="W56" s="37"/>
    </row>
    <row r="57" spans="1:23" ht="20.100000000000001" customHeight="1">
      <c r="A57" s="21" t="s">
        <v>309</v>
      </c>
      <c r="B57" s="315">
        <v>7.03</v>
      </c>
      <c r="C57" s="315" t="s">
        <v>308</v>
      </c>
      <c r="D57" s="256">
        <v>2.4249999999999998</v>
      </c>
      <c r="E57" s="259">
        <v>910</v>
      </c>
      <c r="F57" s="208">
        <v>40</v>
      </c>
      <c r="G57" s="204" t="s">
        <v>151</v>
      </c>
      <c r="H57" s="205">
        <v>38.4</v>
      </c>
      <c r="I57" s="268" t="s">
        <v>30</v>
      </c>
      <c r="J57" s="314">
        <v>113500</v>
      </c>
      <c r="K57" s="145"/>
      <c r="N57" s="312" t="e">
        <f>#REF!*#REF!</f>
        <v>#REF!</v>
      </c>
      <c r="O57" s="312" t="e">
        <f>#REF!*U57</f>
        <v>#REF!</v>
      </c>
      <c r="P57" s="312" t="e">
        <f>#REF!*W57</f>
        <v>#REF!</v>
      </c>
      <c r="Q57" s="72">
        <v>665</v>
      </c>
      <c r="R57" s="72">
        <v>1910</v>
      </c>
      <c r="S57" s="72">
        <v>405</v>
      </c>
      <c r="T57" s="176">
        <f t="shared" ref="T57:T62" si="5">(Q57/1000)*(R57/1000)*(S57/1000)</f>
        <v>0.51441075000000003</v>
      </c>
      <c r="U57" s="310">
        <f>T57+T58</f>
        <v>0.80745814999999999</v>
      </c>
      <c r="V57" s="73">
        <v>49</v>
      </c>
      <c r="W57" s="310">
        <f>V57+V58</f>
        <v>107.7</v>
      </c>
    </row>
    <row r="58" spans="1:23" ht="20.100000000000001" customHeight="1">
      <c r="A58" s="21" t="s">
        <v>307</v>
      </c>
      <c r="B58" s="315"/>
      <c r="C58" s="315"/>
      <c r="D58" s="256"/>
      <c r="E58" s="259"/>
      <c r="F58" s="208">
        <v>59</v>
      </c>
      <c r="G58" s="204" t="s">
        <v>193</v>
      </c>
      <c r="H58" s="205">
        <v>55.5</v>
      </c>
      <c r="I58" s="268"/>
      <c r="J58" s="314"/>
      <c r="K58" s="56"/>
      <c r="N58" s="313"/>
      <c r="O58" s="313"/>
      <c r="P58" s="313"/>
      <c r="Q58" s="72">
        <v>995</v>
      </c>
      <c r="R58" s="72">
        <v>740</v>
      </c>
      <c r="S58" s="72">
        <v>398</v>
      </c>
      <c r="T58" s="176">
        <f t="shared" si="5"/>
        <v>0.29304740000000001</v>
      </c>
      <c r="U58" s="310"/>
      <c r="V58" s="73">
        <v>58.7</v>
      </c>
      <c r="W58" s="310"/>
    </row>
    <row r="59" spans="1:23" ht="20.100000000000001" customHeight="1">
      <c r="A59" s="21" t="s">
        <v>143</v>
      </c>
      <c r="B59" s="315">
        <v>14.07</v>
      </c>
      <c r="C59" s="315" t="s">
        <v>206</v>
      </c>
      <c r="D59" s="256">
        <v>5.3</v>
      </c>
      <c r="E59" s="259">
        <v>1490</v>
      </c>
      <c r="F59" s="208">
        <v>46</v>
      </c>
      <c r="G59" s="204" t="s">
        <v>152</v>
      </c>
      <c r="H59" s="205">
        <v>52.9</v>
      </c>
      <c r="I59" s="268"/>
      <c r="J59" s="314">
        <v>172900</v>
      </c>
      <c r="K59" s="145"/>
      <c r="N59" s="312" t="e">
        <f>#REF!*#REF!</f>
        <v>#REF!</v>
      </c>
      <c r="O59" s="312" t="e">
        <f>#REF!*U59</f>
        <v>#REF!</v>
      </c>
      <c r="P59" s="312" t="e">
        <f>#REF!*W59</f>
        <v>#REF!</v>
      </c>
      <c r="Q59" s="72">
        <v>690</v>
      </c>
      <c r="R59" s="72">
        <v>1965</v>
      </c>
      <c r="S59" s="72">
        <v>540</v>
      </c>
      <c r="T59" s="176">
        <f t="shared" si="5"/>
        <v>0.732159</v>
      </c>
      <c r="U59" s="310">
        <f>T59+T60</f>
        <v>1.329688032</v>
      </c>
      <c r="V59" s="73">
        <v>69.400000000000006</v>
      </c>
      <c r="W59" s="310">
        <f>V59+V60</f>
        <v>178.7</v>
      </c>
    </row>
    <row r="60" spans="1:23" ht="20.100000000000001" customHeight="1">
      <c r="A60" s="21" t="s">
        <v>1</v>
      </c>
      <c r="B60" s="315"/>
      <c r="C60" s="315"/>
      <c r="D60" s="256"/>
      <c r="E60" s="259"/>
      <c r="F60" s="204">
        <v>63</v>
      </c>
      <c r="G60" s="204" t="s">
        <v>46</v>
      </c>
      <c r="H60" s="205">
        <v>98.6</v>
      </c>
      <c r="I60" s="268"/>
      <c r="J60" s="314"/>
      <c r="K60" s="56"/>
      <c r="N60" s="313"/>
      <c r="O60" s="313"/>
      <c r="P60" s="313"/>
      <c r="Q60" s="72">
        <v>1032</v>
      </c>
      <c r="R60" s="72">
        <v>1307</v>
      </c>
      <c r="S60" s="72">
        <v>443</v>
      </c>
      <c r="T60" s="176">
        <f t="shared" si="5"/>
        <v>0.59752903200000007</v>
      </c>
      <c r="U60" s="310"/>
      <c r="V60" s="73">
        <v>109.3</v>
      </c>
      <c r="W60" s="310"/>
    </row>
    <row r="61" spans="1:23" ht="20.100000000000001" customHeight="1">
      <c r="A61" s="22" t="s">
        <v>47</v>
      </c>
      <c r="B61" s="315">
        <v>17.149999999999999</v>
      </c>
      <c r="C61" s="315" t="s">
        <v>306</v>
      </c>
      <c r="D61" s="256">
        <v>6.7</v>
      </c>
      <c r="E61" s="317">
        <v>2325</v>
      </c>
      <c r="F61" s="207">
        <v>50</v>
      </c>
      <c r="G61" s="207" t="s">
        <v>59</v>
      </c>
      <c r="H61" s="127">
        <v>67</v>
      </c>
      <c r="I61" s="268"/>
      <c r="J61" s="314">
        <v>214900</v>
      </c>
      <c r="K61" s="56"/>
      <c r="N61" s="312" t="e">
        <f>#REF!*#REF!</f>
        <v>#REF!</v>
      </c>
      <c r="O61" s="312" t="e">
        <f>#REF!*U61</f>
        <v>#REF!</v>
      </c>
      <c r="P61" s="312" t="e">
        <f>#REF!*W61</f>
        <v>#REF!</v>
      </c>
      <c r="Q61" s="72">
        <v>755</v>
      </c>
      <c r="R61" s="72">
        <v>2080</v>
      </c>
      <c r="S61" s="72">
        <v>585</v>
      </c>
      <c r="T61" s="176">
        <f t="shared" si="5"/>
        <v>0.91868399999999995</v>
      </c>
      <c r="U61" s="310">
        <f>T61+T62</f>
        <v>1.516213032</v>
      </c>
      <c r="V61" s="73">
        <v>85.6</v>
      </c>
      <c r="W61" s="310">
        <f>V61+V62</f>
        <v>196.8</v>
      </c>
    </row>
    <row r="62" spans="1:23" ht="20.100000000000001" customHeight="1">
      <c r="A62" s="240" t="s">
        <v>2</v>
      </c>
      <c r="B62" s="315">
        <v>17</v>
      </c>
      <c r="C62" s="315"/>
      <c r="D62" s="256">
        <v>6.5</v>
      </c>
      <c r="E62" s="317"/>
      <c r="F62" s="202">
        <v>64</v>
      </c>
      <c r="G62" s="202" t="s">
        <v>46</v>
      </c>
      <c r="H62" s="17">
        <v>99.7</v>
      </c>
      <c r="I62" s="268"/>
      <c r="J62" s="314"/>
      <c r="K62" s="56"/>
      <c r="N62" s="313"/>
      <c r="O62" s="313"/>
      <c r="P62" s="313"/>
      <c r="Q62" s="72">
        <v>1032</v>
      </c>
      <c r="R62" s="72">
        <v>1307</v>
      </c>
      <c r="S62" s="72">
        <v>443</v>
      </c>
      <c r="T62" s="176">
        <f t="shared" si="5"/>
        <v>0.59752903200000007</v>
      </c>
      <c r="U62" s="310"/>
      <c r="V62" s="73">
        <v>111.2</v>
      </c>
      <c r="W62" s="310"/>
    </row>
    <row r="63" spans="1:23">
      <c r="A63" s="238" t="s">
        <v>114</v>
      </c>
      <c r="B63" s="229"/>
      <c r="C63" s="229"/>
      <c r="D63" s="229"/>
      <c r="E63" s="229"/>
      <c r="F63" s="229"/>
      <c r="G63" s="229"/>
      <c r="H63" s="229"/>
      <c r="I63" s="229"/>
      <c r="J63" s="236"/>
      <c r="K63" s="53"/>
      <c r="N63" s="130"/>
    </row>
    <row r="64" spans="1:23" ht="16.5" customHeight="1">
      <c r="A64" s="239" t="s">
        <v>34</v>
      </c>
      <c r="B64" s="311" t="s">
        <v>35</v>
      </c>
      <c r="C64" s="311"/>
      <c r="D64" s="311"/>
      <c r="E64" s="311"/>
      <c r="F64" s="311"/>
      <c r="G64" s="311"/>
      <c r="H64" s="311"/>
      <c r="I64" s="311"/>
      <c r="J64" s="241">
        <v>6200</v>
      </c>
      <c r="N64" s="172" t="e">
        <f>#REF!*#REF!</f>
        <v>#REF!</v>
      </c>
      <c r="O64" s="173" t="e">
        <f>IF(OR(T64="",#REF!=""),0,(#REF!*T64))</f>
        <v>#REF!</v>
      </c>
      <c r="P64" s="172" t="e">
        <f>IF(OR(V64="",#REF!=""),0,(#REF!*V64))</f>
        <v>#REF!</v>
      </c>
    </row>
    <row r="65" spans="1:22" ht="16.5" customHeight="1">
      <c r="A65" s="239" t="s">
        <v>82</v>
      </c>
      <c r="B65" s="311" t="s">
        <v>128</v>
      </c>
      <c r="C65" s="311"/>
      <c r="D65" s="311"/>
      <c r="E65" s="311"/>
      <c r="F65" s="311"/>
      <c r="G65" s="311"/>
      <c r="H65" s="311"/>
      <c r="I65" s="311"/>
      <c r="J65" s="241">
        <v>14500</v>
      </c>
      <c r="N65" s="172" t="e">
        <f>#REF!*#REF!</f>
        <v>#REF!</v>
      </c>
      <c r="O65" s="173" t="e">
        <f>IF(OR(T65="",#REF!=""),0,(#REF!*T65))</f>
        <v>#REF!</v>
      </c>
      <c r="P65" s="172" t="e">
        <f>IF(OR(V65="",#REF!=""),0,(#REF!*V65))</f>
        <v>#REF!</v>
      </c>
      <c r="Q65" s="72">
        <v>47</v>
      </c>
      <c r="R65" s="72">
        <v>190</v>
      </c>
      <c r="S65" s="72">
        <v>150</v>
      </c>
      <c r="T65" s="60">
        <f>(Q65/1000)*(R65/1000)*(S65/1000)</f>
        <v>1.3395E-3</v>
      </c>
      <c r="V65" s="60">
        <v>0.25</v>
      </c>
    </row>
    <row r="66" spans="1:22" s="1" customFormat="1" ht="21" customHeight="1">
      <c r="A66" s="214" t="s">
        <v>210</v>
      </c>
      <c r="B66" s="210"/>
      <c r="C66" s="210"/>
      <c r="D66" s="210"/>
      <c r="E66" s="210"/>
      <c r="F66" s="210"/>
      <c r="G66" s="210"/>
      <c r="H66" s="210"/>
      <c r="I66" s="210"/>
      <c r="J66" s="215"/>
      <c r="K66" s="32"/>
      <c r="L66" s="32"/>
      <c r="M66" s="32"/>
      <c r="N66" s="32"/>
      <c r="O66" s="77"/>
      <c r="P66" s="77"/>
      <c r="Q66" s="77"/>
      <c r="R66" s="85"/>
      <c r="S66" s="32"/>
      <c r="T66" s="187"/>
    </row>
    <row r="67" spans="1:22" s="1" customFormat="1" ht="29.25" customHeight="1">
      <c r="A67" s="160" t="s">
        <v>413</v>
      </c>
      <c r="B67" s="316" t="s">
        <v>426</v>
      </c>
      <c r="C67" s="316"/>
      <c r="D67" s="316"/>
      <c r="E67" s="316"/>
      <c r="F67" s="316"/>
      <c r="G67" s="316"/>
      <c r="H67" s="316"/>
      <c r="I67" s="316"/>
      <c r="J67" s="241">
        <v>5900</v>
      </c>
      <c r="K67" s="32"/>
      <c r="L67" s="32"/>
      <c r="M67" s="32"/>
      <c r="N67" s="32" t="e">
        <f>#REF!*S67</f>
        <v>#REF!</v>
      </c>
      <c r="O67" s="79"/>
      <c r="P67" s="79"/>
      <c r="Q67" s="79"/>
      <c r="R67" s="85"/>
      <c r="S67" s="32"/>
      <c r="T67" s="187"/>
    </row>
    <row r="68" spans="1:22" s="1" customFormat="1" ht="34.5" thickBot="1">
      <c r="A68" s="221" t="s">
        <v>414</v>
      </c>
      <c r="B68" s="306" t="s">
        <v>415</v>
      </c>
      <c r="C68" s="306"/>
      <c r="D68" s="306"/>
      <c r="E68" s="306"/>
      <c r="F68" s="306"/>
      <c r="G68" s="306"/>
      <c r="H68" s="306"/>
      <c r="I68" s="306"/>
      <c r="J68" s="242">
        <v>3700</v>
      </c>
      <c r="K68" s="171"/>
      <c r="L68" s="32"/>
      <c r="M68" s="32"/>
      <c r="N68" s="32" t="e">
        <f>#REF!*S68</f>
        <v>#REF!</v>
      </c>
      <c r="O68" s="79"/>
      <c r="P68" s="79"/>
      <c r="Q68" s="79"/>
      <c r="R68" s="85"/>
      <c r="S68" s="32"/>
      <c r="T68" s="187"/>
    </row>
  </sheetData>
  <mergeCells count="199">
    <mergeCell ref="O59:O60"/>
    <mergeCell ref="J61:J62"/>
    <mergeCell ref="U59:U60"/>
    <mergeCell ref="O61:O62"/>
    <mergeCell ref="W50:W51"/>
    <mergeCell ref="W52:W53"/>
    <mergeCell ref="O48:O49"/>
    <mergeCell ref="P48:P49"/>
    <mergeCell ref="U54:U55"/>
    <mergeCell ref="W54:W55"/>
    <mergeCell ref="J52:J53"/>
    <mergeCell ref="N52:N53"/>
    <mergeCell ref="J54:J55"/>
    <mergeCell ref="N54:N55"/>
    <mergeCell ref="U48:U49"/>
    <mergeCell ref="W48:W49"/>
    <mergeCell ref="P50:P51"/>
    <mergeCell ref="U50:U51"/>
    <mergeCell ref="O52:O53"/>
    <mergeCell ref="P52:P53"/>
    <mergeCell ref="U52:U53"/>
    <mergeCell ref="J39:J40"/>
    <mergeCell ref="B35:I35"/>
    <mergeCell ref="J24:J26"/>
    <mergeCell ref="B39:B40"/>
    <mergeCell ref="C39:C40"/>
    <mergeCell ref="J37:J38"/>
    <mergeCell ref="J31:J33"/>
    <mergeCell ref="O37:O38"/>
    <mergeCell ref="N37:N38"/>
    <mergeCell ref="U37:U38"/>
    <mergeCell ref="B37:B38"/>
    <mergeCell ref="C37:C38"/>
    <mergeCell ref="D37:D38"/>
    <mergeCell ref="I37:I38"/>
    <mergeCell ref="U21:U23"/>
    <mergeCell ref="W21:W23"/>
    <mergeCell ref="P24:P26"/>
    <mergeCell ref="U24:U26"/>
    <mergeCell ref="W24:W26"/>
    <mergeCell ref="A36:I36"/>
    <mergeCell ref="B24:B26"/>
    <mergeCell ref="C24:C26"/>
    <mergeCell ref="D24:D26"/>
    <mergeCell ref="B21:B23"/>
    <mergeCell ref="C21:C23"/>
    <mergeCell ref="B28:B30"/>
    <mergeCell ref="C28:C30"/>
    <mergeCell ref="J21:J23"/>
    <mergeCell ref="P37:P38"/>
    <mergeCell ref="N24:N26"/>
    <mergeCell ref="O24:O26"/>
    <mergeCell ref="D8:D10"/>
    <mergeCell ref="I8:I13"/>
    <mergeCell ref="P4:P5"/>
    <mergeCell ref="N11:N13"/>
    <mergeCell ref="O11:O13"/>
    <mergeCell ref="P11:P13"/>
    <mergeCell ref="N28:N30"/>
    <mergeCell ref="U11:U13"/>
    <mergeCell ref="O28:O30"/>
    <mergeCell ref="P28:P30"/>
    <mergeCell ref="N21:N23"/>
    <mergeCell ref="O21:O23"/>
    <mergeCell ref="P21:P23"/>
    <mergeCell ref="U15:U17"/>
    <mergeCell ref="U31:U33"/>
    <mergeCell ref="B11:B13"/>
    <mergeCell ref="C11:C13"/>
    <mergeCell ref="D11:D13"/>
    <mergeCell ref="A14:I14"/>
    <mergeCell ref="D18:D20"/>
    <mergeCell ref="D21:D23"/>
    <mergeCell ref="B18:B20"/>
    <mergeCell ref="C18:C20"/>
    <mergeCell ref="J4:J5"/>
    <mergeCell ref="J28:J30"/>
    <mergeCell ref="J11:J13"/>
    <mergeCell ref="J8:J10"/>
    <mergeCell ref="A6:I6"/>
    <mergeCell ref="W28:W30"/>
    <mergeCell ref="W31:W33"/>
    <mergeCell ref="N31:N33"/>
    <mergeCell ref="W11:W13"/>
    <mergeCell ref="W8:W10"/>
    <mergeCell ref="W18:W20"/>
    <mergeCell ref="N15:N17"/>
    <mergeCell ref="O15:O17"/>
    <mergeCell ref="P15:P17"/>
    <mergeCell ref="N18:N20"/>
    <mergeCell ref="O18:O20"/>
    <mergeCell ref="P18:P20"/>
    <mergeCell ref="W15:W17"/>
    <mergeCell ref="U8:U10"/>
    <mergeCell ref="N8:N10"/>
    <mergeCell ref="O8:O10"/>
    <mergeCell ref="P8:P10"/>
    <mergeCell ref="U18:U20"/>
    <mergeCell ref="U28:U30"/>
    <mergeCell ref="W37:W38"/>
    <mergeCell ref="D39:D40"/>
    <mergeCell ref="A1:A3"/>
    <mergeCell ref="B1:I1"/>
    <mergeCell ref="B2:I2"/>
    <mergeCell ref="B3:I3"/>
    <mergeCell ref="A27:I27"/>
    <mergeCell ref="A4:A5"/>
    <mergeCell ref="B4:C4"/>
    <mergeCell ref="D4:D5"/>
    <mergeCell ref="E4:E5"/>
    <mergeCell ref="F4:F5"/>
    <mergeCell ref="G4:G5"/>
    <mergeCell ref="H4:H5"/>
    <mergeCell ref="I4:I5"/>
    <mergeCell ref="A7:I7"/>
    <mergeCell ref="B8:B10"/>
    <mergeCell ref="C8:C10"/>
    <mergeCell ref="N4:N5"/>
    <mergeCell ref="O31:O33"/>
    <mergeCell ref="P31:P33"/>
    <mergeCell ref="O4:O5"/>
    <mergeCell ref="J15:J17"/>
    <mergeCell ref="J18:J20"/>
    <mergeCell ref="I39:I40"/>
    <mergeCell ref="C15:C17"/>
    <mergeCell ref="D15:D17"/>
    <mergeCell ref="C31:C33"/>
    <mergeCell ref="D31:D33"/>
    <mergeCell ref="I28:I33"/>
    <mergeCell ref="D28:D30"/>
    <mergeCell ref="I15:I26"/>
    <mergeCell ref="A47:I47"/>
    <mergeCell ref="B15:B17"/>
    <mergeCell ref="B31:B33"/>
    <mergeCell ref="B43:B44"/>
    <mergeCell ref="C43:C44"/>
    <mergeCell ref="B45:B46"/>
    <mergeCell ref="D41:D42"/>
    <mergeCell ref="D43:D44"/>
    <mergeCell ref="O57:O58"/>
    <mergeCell ref="O50:O51"/>
    <mergeCell ref="J48:J49"/>
    <mergeCell ref="N48:N49"/>
    <mergeCell ref="C45:C46"/>
    <mergeCell ref="D45:D46"/>
    <mergeCell ref="D50:D51"/>
    <mergeCell ref="J45:J46"/>
    <mergeCell ref="J41:J42"/>
    <mergeCell ref="J43:J44"/>
    <mergeCell ref="J50:J51"/>
    <mergeCell ref="N50:N51"/>
    <mergeCell ref="B67:I67"/>
    <mergeCell ref="B68:I68"/>
    <mergeCell ref="B48:B49"/>
    <mergeCell ref="D48:D49"/>
    <mergeCell ref="I41:I46"/>
    <mergeCell ref="C48:C49"/>
    <mergeCell ref="B65:I65"/>
    <mergeCell ref="B57:B58"/>
    <mergeCell ref="A56:I56"/>
    <mergeCell ref="I57:I62"/>
    <mergeCell ref="E61:E62"/>
    <mergeCell ref="B61:B62"/>
    <mergeCell ref="C61:C62"/>
    <mergeCell ref="D61:D62"/>
    <mergeCell ref="B41:B42"/>
    <mergeCell ref="C41:C42"/>
    <mergeCell ref="C59:C60"/>
    <mergeCell ref="I48:I55"/>
    <mergeCell ref="B52:B53"/>
    <mergeCell ref="C52:C53"/>
    <mergeCell ref="D52:D53"/>
    <mergeCell ref="E57:E58"/>
    <mergeCell ref="B50:B51"/>
    <mergeCell ref="C50:C51"/>
    <mergeCell ref="W61:W62"/>
    <mergeCell ref="B64:I64"/>
    <mergeCell ref="P59:P60"/>
    <mergeCell ref="O54:O55"/>
    <mergeCell ref="P54:P55"/>
    <mergeCell ref="J57:J58"/>
    <mergeCell ref="N57:N58"/>
    <mergeCell ref="B54:B55"/>
    <mergeCell ref="C54:C55"/>
    <mergeCell ref="D54:D55"/>
    <mergeCell ref="W59:W60"/>
    <mergeCell ref="C57:C58"/>
    <mergeCell ref="B59:B60"/>
    <mergeCell ref="E59:E60"/>
    <mergeCell ref="D57:D58"/>
    <mergeCell ref="W57:W58"/>
    <mergeCell ref="U61:U62"/>
    <mergeCell ref="P61:P62"/>
    <mergeCell ref="N61:N62"/>
    <mergeCell ref="U57:U58"/>
    <mergeCell ref="P57:P58"/>
    <mergeCell ref="D59:D60"/>
    <mergeCell ref="J59:J60"/>
    <mergeCell ref="N59:N60"/>
  </mergeCells>
  <printOptions horizontalCentered="1"/>
  <pageMargins left="0.25" right="0.25" top="0.75" bottom="0.75" header="0.3" footer="0.3"/>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tabColor theme="4" tint="-0.499984740745262"/>
    <pageSetUpPr fitToPage="1"/>
  </sheetPr>
  <dimension ref="A1:Y64"/>
  <sheetViews>
    <sheetView zoomScaleNormal="100" zoomScaleSheetLayoutView="100" workbookViewId="0">
      <pane ySplit="5" topLeftCell="A6" activePane="bottomLeft" state="frozen"/>
      <selection pane="bottomLeft" activeCell="J4" sqref="J1:N1048576"/>
    </sheetView>
  </sheetViews>
  <sheetFormatPr defaultColWidth="9.140625" defaultRowHeight="20.25"/>
  <cols>
    <col min="1" max="1" width="32.42578125" style="7" customWidth="1"/>
    <col min="2" max="3" width="13.42578125" style="8" customWidth="1"/>
    <col min="4" max="4" width="14.28515625" style="9" customWidth="1"/>
    <col min="5" max="5" width="8.140625" style="8" customWidth="1"/>
    <col min="6" max="6" width="8.85546875" style="8" customWidth="1"/>
    <col min="7" max="7" width="12.42578125" style="8" customWidth="1"/>
    <col min="8" max="8" width="7.28515625" style="9" customWidth="1"/>
    <col min="9" max="9" width="12" style="9" customWidth="1"/>
    <col min="10" max="10" width="13.42578125" style="105" customWidth="1"/>
    <col min="11" max="12" width="6.7109375" style="5" customWidth="1"/>
    <col min="13" max="13" width="9.140625" style="5"/>
    <col min="14" max="21" width="6.7109375" style="5" hidden="1" customWidth="1"/>
    <col min="22" max="22" width="8.85546875" style="5" hidden="1" customWidth="1"/>
    <col min="23" max="23" width="8.42578125" style="5" hidden="1" customWidth="1"/>
    <col min="24" max="16384" width="9.140625" style="5"/>
  </cols>
  <sheetData>
    <row r="1" spans="1:25" ht="15.75" customHeight="1" thickBot="1">
      <c r="A1" s="269" t="s">
        <v>13</v>
      </c>
      <c r="B1" s="368" t="s">
        <v>427</v>
      </c>
      <c r="C1" s="368"/>
      <c r="D1" s="368"/>
      <c r="E1" s="368"/>
      <c r="F1" s="368"/>
      <c r="G1" s="368"/>
      <c r="H1" s="368"/>
      <c r="I1" s="368"/>
      <c r="J1" s="146"/>
      <c r="N1" s="31"/>
      <c r="O1" s="31"/>
      <c r="P1" s="27"/>
      <c r="Q1" s="37"/>
    </row>
    <row r="2" spans="1:25" ht="15.75" customHeight="1" thickTop="1" thickBot="1">
      <c r="A2" s="270"/>
      <c r="B2" s="369" t="s">
        <v>11</v>
      </c>
      <c r="C2" s="369"/>
      <c r="D2" s="369"/>
      <c r="E2" s="369"/>
      <c r="F2" s="369"/>
      <c r="G2" s="369"/>
      <c r="H2" s="369"/>
      <c r="I2" s="369"/>
      <c r="J2" s="149"/>
    </row>
    <row r="3" spans="1:25" ht="15.75" customHeight="1" thickTop="1" thickBot="1">
      <c r="A3" s="271"/>
      <c r="B3" s="370" t="s">
        <v>12</v>
      </c>
      <c r="C3" s="370"/>
      <c r="D3" s="370"/>
      <c r="E3" s="370"/>
      <c r="F3" s="370"/>
      <c r="G3" s="370"/>
      <c r="H3" s="370"/>
      <c r="I3" s="370"/>
      <c r="J3" s="150"/>
      <c r="L3" s="10"/>
    </row>
    <row r="4" spans="1:25" ht="27.6" customHeight="1">
      <c r="A4" s="356" t="s">
        <v>19</v>
      </c>
      <c r="B4" s="374" t="s">
        <v>122</v>
      </c>
      <c r="C4" s="375"/>
      <c r="D4" s="376" t="s">
        <v>123</v>
      </c>
      <c r="E4" s="358" t="s">
        <v>20</v>
      </c>
      <c r="F4" s="358" t="s">
        <v>124</v>
      </c>
      <c r="G4" s="358" t="s">
        <v>8</v>
      </c>
      <c r="H4" s="371" t="s">
        <v>4</v>
      </c>
      <c r="I4" s="358" t="s">
        <v>33</v>
      </c>
      <c r="J4" s="378" t="s">
        <v>108</v>
      </c>
      <c r="L4" s="10"/>
      <c r="N4" s="297" t="s">
        <v>15</v>
      </c>
      <c r="O4" s="297" t="s">
        <v>16</v>
      </c>
      <c r="P4" s="297" t="s">
        <v>17</v>
      </c>
    </row>
    <row r="5" spans="1:25" ht="23.25" customHeight="1" thickBot="1">
      <c r="A5" s="357"/>
      <c r="B5" s="64" t="s">
        <v>21</v>
      </c>
      <c r="C5" s="64" t="s">
        <v>22</v>
      </c>
      <c r="D5" s="377"/>
      <c r="E5" s="359"/>
      <c r="F5" s="359"/>
      <c r="G5" s="359"/>
      <c r="H5" s="372"/>
      <c r="I5" s="373"/>
      <c r="J5" s="379"/>
      <c r="N5" s="297"/>
      <c r="O5" s="297"/>
      <c r="P5" s="297"/>
      <c r="T5" s="33" t="s">
        <v>10</v>
      </c>
      <c r="U5" s="33"/>
      <c r="V5" s="33" t="s">
        <v>9</v>
      </c>
      <c r="W5" s="33"/>
    </row>
    <row r="6" spans="1:25" ht="26.25" customHeight="1" thickBot="1">
      <c r="A6" s="354" t="s">
        <v>7</v>
      </c>
      <c r="B6" s="355"/>
      <c r="C6" s="355"/>
      <c r="D6" s="355"/>
      <c r="E6" s="355"/>
      <c r="F6" s="355"/>
      <c r="G6" s="355"/>
      <c r="H6" s="355"/>
      <c r="I6" s="355"/>
      <c r="J6" s="117"/>
      <c r="N6" s="36" t="e">
        <f>SUM(N15:N48)</f>
        <v>#REF!</v>
      </c>
      <c r="O6" s="36" t="e">
        <f>SUM(O15:O48)</f>
        <v>#REF!</v>
      </c>
      <c r="P6" s="36" t="e">
        <f>SUM(P15:P48)</f>
        <v>#REF!</v>
      </c>
      <c r="Q6" s="36"/>
      <c r="R6" s="36"/>
      <c r="S6" s="36"/>
      <c r="T6" s="36"/>
      <c r="U6" s="36"/>
      <c r="V6" s="36"/>
      <c r="W6" s="36"/>
    </row>
    <row r="7" spans="1:25" ht="67.5" customHeight="1" thickBot="1">
      <c r="A7" s="360" t="s">
        <v>388</v>
      </c>
      <c r="B7" s="365"/>
      <c r="C7" s="365"/>
      <c r="D7" s="365"/>
      <c r="E7" s="365"/>
      <c r="F7" s="365"/>
      <c r="G7" s="362"/>
      <c r="H7" s="362"/>
      <c r="I7" s="362"/>
      <c r="J7" s="119"/>
    </row>
    <row r="8" spans="1:25" ht="19.5" customHeight="1" thickBot="1">
      <c r="A8" s="40" t="s">
        <v>384</v>
      </c>
      <c r="B8" s="343" t="s">
        <v>378</v>
      </c>
      <c r="C8" s="343" t="s">
        <v>377</v>
      </c>
      <c r="D8" s="380" t="s">
        <v>376</v>
      </c>
      <c r="E8" s="100">
        <v>620</v>
      </c>
      <c r="F8" s="62">
        <v>34.5</v>
      </c>
      <c r="G8" s="62" t="s">
        <v>49</v>
      </c>
      <c r="H8" s="109">
        <v>16.3</v>
      </c>
      <c r="I8" s="367" t="s">
        <v>121</v>
      </c>
      <c r="J8" s="349">
        <v>101900</v>
      </c>
      <c r="K8" s="136"/>
      <c r="L8" s="32"/>
      <c r="N8" s="312" t="e">
        <f>#REF!*#REF!</f>
        <v>#REF!</v>
      </c>
      <c r="O8" s="340" t="e">
        <f>#REF!*U8</f>
        <v>#REF!</v>
      </c>
      <c r="P8" s="340" t="e">
        <f>#REF!*W8</f>
        <v>#REF!</v>
      </c>
      <c r="Q8" s="72">
        <v>662</v>
      </c>
      <c r="R8" s="72">
        <v>317</v>
      </c>
      <c r="S8" s="72">
        <v>662</v>
      </c>
      <c r="T8" s="91">
        <f t="shared" ref="T8:T13" si="0">(Q8/1000)*(R8/1000)*(S8/1000)</f>
        <v>0.138923348</v>
      </c>
      <c r="U8" s="342">
        <f>T8+T9+T10</f>
        <v>0.38414461300000002</v>
      </c>
      <c r="V8" s="73">
        <v>20.399999999999999</v>
      </c>
      <c r="W8" s="338">
        <f>V8+V9+V10</f>
        <v>53.9</v>
      </c>
      <c r="Y8" s="197"/>
    </row>
    <row r="9" spans="1:25" s="6" customFormat="1" ht="19.5" customHeight="1" thickBot="1">
      <c r="A9" s="42" t="s">
        <v>95</v>
      </c>
      <c r="B9" s="345"/>
      <c r="C9" s="345"/>
      <c r="D9" s="381"/>
      <c r="E9" s="12"/>
      <c r="F9" s="61"/>
      <c r="G9" s="14" t="s">
        <v>50</v>
      </c>
      <c r="H9" s="110">
        <v>2.5</v>
      </c>
      <c r="I9" s="363"/>
      <c r="J9" s="349"/>
      <c r="K9" s="136"/>
      <c r="L9" s="32"/>
      <c r="N9" s="329"/>
      <c r="O9" s="350"/>
      <c r="P9" s="350"/>
      <c r="Q9" s="72">
        <v>715</v>
      </c>
      <c r="R9" s="72">
        <v>123</v>
      </c>
      <c r="S9" s="72">
        <v>715</v>
      </c>
      <c r="T9" s="91">
        <f t="shared" si="0"/>
        <v>6.2880674999999997E-2</v>
      </c>
      <c r="U9" s="342"/>
      <c r="V9" s="73">
        <v>4.5</v>
      </c>
      <c r="W9" s="338"/>
      <c r="Y9" s="197"/>
    </row>
    <row r="10" spans="1:25" ht="19.5" customHeight="1" thickBot="1">
      <c r="A10" s="71" t="s">
        <v>385</v>
      </c>
      <c r="B10" s="344"/>
      <c r="C10" s="344"/>
      <c r="D10" s="382"/>
      <c r="E10" s="102"/>
      <c r="F10" s="61">
        <v>53.6</v>
      </c>
      <c r="G10" s="14" t="s">
        <v>232</v>
      </c>
      <c r="H10" s="110">
        <v>26.6</v>
      </c>
      <c r="I10" s="363"/>
      <c r="J10" s="349"/>
      <c r="K10" s="30"/>
      <c r="L10" s="32"/>
      <c r="N10" s="313"/>
      <c r="O10" s="341"/>
      <c r="P10" s="341"/>
      <c r="Q10" s="72">
        <v>887</v>
      </c>
      <c r="R10" s="72">
        <v>610</v>
      </c>
      <c r="S10" s="72">
        <v>337</v>
      </c>
      <c r="T10" s="91">
        <f t="shared" si="0"/>
        <v>0.18234059</v>
      </c>
      <c r="U10" s="342"/>
      <c r="V10" s="73">
        <v>29</v>
      </c>
      <c r="W10" s="338"/>
      <c r="Y10" s="197"/>
    </row>
    <row r="11" spans="1:25" ht="19.5" customHeight="1" thickBot="1">
      <c r="A11" s="40" t="s">
        <v>386</v>
      </c>
      <c r="B11" s="343" t="s">
        <v>375</v>
      </c>
      <c r="C11" s="343" t="s">
        <v>374</v>
      </c>
      <c r="D11" s="380" t="s">
        <v>373</v>
      </c>
      <c r="E11" s="100">
        <v>720</v>
      </c>
      <c r="F11" s="62">
        <v>39</v>
      </c>
      <c r="G11" s="62" t="s">
        <v>372</v>
      </c>
      <c r="H11" s="109">
        <v>16</v>
      </c>
      <c r="I11" s="363"/>
      <c r="J11" s="349">
        <v>115500</v>
      </c>
      <c r="K11" s="136"/>
      <c r="L11" s="32"/>
      <c r="N11" s="312" t="e">
        <f>#REF!*#REF!</f>
        <v>#REF!</v>
      </c>
      <c r="O11" s="340" t="e">
        <f>#REF!*U11</f>
        <v>#REF!</v>
      </c>
      <c r="P11" s="340" t="e">
        <f>#REF!*W11</f>
        <v>#REF!</v>
      </c>
      <c r="Q11" s="72">
        <v>662</v>
      </c>
      <c r="R11" s="72">
        <v>317</v>
      </c>
      <c r="S11" s="72">
        <v>662</v>
      </c>
      <c r="T11" s="91">
        <f t="shared" si="0"/>
        <v>0.138923348</v>
      </c>
      <c r="U11" s="342">
        <f>T11+T12+T13</f>
        <v>0.41001227299999998</v>
      </c>
      <c r="V11" s="73">
        <v>20.6</v>
      </c>
      <c r="W11" s="338">
        <f>V11+V12+V13</f>
        <v>60.300000000000004</v>
      </c>
      <c r="Y11" s="197"/>
    </row>
    <row r="12" spans="1:25" s="6" customFormat="1" ht="19.5" customHeight="1" thickBot="1">
      <c r="A12" s="42" t="s">
        <v>95</v>
      </c>
      <c r="B12" s="345"/>
      <c r="C12" s="345"/>
      <c r="D12" s="381"/>
      <c r="E12" s="12"/>
      <c r="F12" s="61"/>
      <c r="G12" s="14" t="s">
        <v>50</v>
      </c>
      <c r="H12" s="110">
        <v>2.5</v>
      </c>
      <c r="I12" s="363"/>
      <c r="J12" s="349"/>
      <c r="K12" s="136"/>
      <c r="L12" s="32"/>
      <c r="N12" s="329"/>
      <c r="O12" s="350"/>
      <c r="P12" s="350"/>
      <c r="Q12" s="72">
        <v>715</v>
      </c>
      <c r="R12" s="72">
        <v>123</v>
      </c>
      <c r="S12" s="72">
        <v>715</v>
      </c>
      <c r="T12" s="91">
        <f t="shared" si="0"/>
        <v>6.2880674999999997E-2</v>
      </c>
      <c r="U12" s="342"/>
      <c r="V12" s="73">
        <v>4.5</v>
      </c>
      <c r="W12" s="338"/>
      <c r="Y12" s="197"/>
    </row>
    <row r="13" spans="1:25" ht="19.5" customHeight="1" thickBot="1">
      <c r="A13" s="71" t="s">
        <v>387</v>
      </c>
      <c r="B13" s="344"/>
      <c r="C13" s="344"/>
      <c r="D13" s="382"/>
      <c r="E13" s="102"/>
      <c r="F13" s="61">
        <v>56</v>
      </c>
      <c r="G13" s="14" t="s">
        <v>194</v>
      </c>
      <c r="H13" s="110">
        <v>32.5</v>
      </c>
      <c r="I13" s="364"/>
      <c r="J13" s="349"/>
      <c r="K13" s="30"/>
      <c r="L13" s="32"/>
      <c r="N13" s="313"/>
      <c r="O13" s="341"/>
      <c r="P13" s="341"/>
      <c r="Q13" s="72">
        <v>915</v>
      </c>
      <c r="R13" s="72">
        <v>615</v>
      </c>
      <c r="S13" s="72">
        <v>370</v>
      </c>
      <c r="T13" s="91">
        <f t="shared" si="0"/>
        <v>0.20820825000000001</v>
      </c>
      <c r="U13" s="342"/>
      <c r="V13" s="73">
        <v>35.200000000000003</v>
      </c>
      <c r="W13" s="338"/>
      <c r="Y13" s="197"/>
    </row>
    <row r="14" spans="1:25" ht="67.5" customHeight="1" thickBot="1">
      <c r="A14" s="360" t="s">
        <v>380</v>
      </c>
      <c r="B14" s="361"/>
      <c r="C14" s="361"/>
      <c r="D14" s="361"/>
      <c r="E14" s="361"/>
      <c r="F14" s="361"/>
      <c r="G14" s="362"/>
      <c r="H14" s="362"/>
      <c r="I14" s="362"/>
      <c r="J14" s="119"/>
      <c r="K14" s="138" t="s">
        <v>94</v>
      </c>
    </row>
    <row r="15" spans="1:25" ht="19.5" customHeight="1" thickBot="1">
      <c r="A15" s="248" t="s">
        <v>144</v>
      </c>
      <c r="B15" s="258" t="s">
        <v>120</v>
      </c>
      <c r="C15" s="258" t="s">
        <v>207</v>
      </c>
      <c r="D15" s="258" t="s">
        <v>379</v>
      </c>
      <c r="E15" s="15">
        <v>720</v>
      </c>
      <c r="F15" s="11">
        <v>36</v>
      </c>
      <c r="G15" s="62" t="s">
        <v>49</v>
      </c>
      <c r="H15" s="109">
        <v>16.2</v>
      </c>
      <c r="I15" s="363"/>
      <c r="J15" s="349">
        <v>115500</v>
      </c>
      <c r="K15" s="136"/>
      <c r="L15" s="32"/>
      <c r="N15" s="312" t="e">
        <f>#REF!*#REF!</f>
        <v>#REF!</v>
      </c>
      <c r="O15" s="340" t="e">
        <f>#REF!*U15</f>
        <v>#REF!</v>
      </c>
      <c r="P15" s="340" t="e">
        <f>#REF!*W15</f>
        <v>#REF!</v>
      </c>
      <c r="Q15" s="72">
        <v>662</v>
      </c>
      <c r="R15" s="72">
        <v>317</v>
      </c>
      <c r="S15" s="72">
        <v>662</v>
      </c>
      <c r="T15" s="91">
        <f t="shared" ref="T15:T17" si="1">(Q15/1000)*(R15/1000)*(S15/1000)</f>
        <v>0.138923348</v>
      </c>
      <c r="U15" s="342">
        <f>T15+T16+T17</f>
        <v>0.42246602300000002</v>
      </c>
      <c r="V15" s="73">
        <v>21.4</v>
      </c>
      <c r="W15" s="338">
        <f>V15+V16+V17</f>
        <v>63.1</v>
      </c>
      <c r="Y15" s="197"/>
    </row>
    <row r="16" spans="1:25" s="6" customFormat="1" ht="19.5" customHeight="1" thickBot="1">
      <c r="A16" s="249" t="s">
        <v>95</v>
      </c>
      <c r="B16" s="258"/>
      <c r="C16" s="258"/>
      <c r="D16" s="258"/>
      <c r="E16" s="39"/>
      <c r="F16" s="39"/>
      <c r="G16" s="14" t="s">
        <v>50</v>
      </c>
      <c r="H16" s="110">
        <v>2.5</v>
      </c>
      <c r="I16" s="363"/>
      <c r="J16" s="349"/>
      <c r="K16" s="136"/>
      <c r="L16" s="32"/>
      <c r="N16" s="329"/>
      <c r="O16" s="350"/>
      <c r="P16" s="350"/>
      <c r="Q16" s="72">
        <v>715</v>
      </c>
      <c r="R16" s="72">
        <v>123</v>
      </c>
      <c r="S16" s="72">
        <v>715</v>
      </c>
      <c r="T16" s="91">
        <f t="shared" si="1"/>
        <v>6.2880674999999997E-2</v>
      </c>
      <c r="U16" s="342"/>
      <c r="V16" s="73">
        <v>4.5</v>
      </c>
      <c r="W16" s="338"/>
      <c r="Y16" s="197"/>
    </row>
    <row r="17" spans="1:25" ht="19.5" customHeight="1" thickBot="1">
      <c r="A17" s="250" t="s">
        <v>100</v>
      </c>
      <c r="B17" s="258"/>
      <c r="C17" s="258"/>
      <c r="D17" s="258"/>
      <c r="E17" s="15"/>
      <c r="F17" s="14">
        <v>55.5</v>
      </c>
      <c r="G17" s="94" t="s">
        <v>55</v>
      </c>
      <c r="H17" s="111">
        <v>34.5</v>
      </c>
      <c r="I17" s="364"/>
      <c r="J17" s="349"/>
      <c r="K17" s="30"/>
      <c r="L17" s="32"/>
      <c r="N17" s="313"/>
      <c r="O17" s="341"/>
      <c r="P17" s="341"/>
      <c r="Q17" s="72">
        <v>920</v>
      </c>
      <c r="R17" s="72">
        <v>615</v>
      </c>
      <c r="S17" s="72">
        <v>390</v>
      </c>
      <c r="T17" s="91">
        <f t="shared" si="1"/>
        <v>0.220662</v>
      </c>
      <c r="U17" s="342"/>
      <c r="V17" s="73">
        <v>37.200000000000003</v>
      </c>
      <c r="W17" s="338"/>
      <c r="Y17" s="197"/>
    </row>
    <row r="18" spans="1:25" ht="81" customHeight="1" thickBot="1">
      <c r="A18" s="385" t="s">
        <v>389</v>
      </c>
      <c r="B18" s="361"/>
      <c r="C18" s="361"/>
      <c r="D18" s="361"/>
      <c r="E18" s="361"/>
      <c r="F18" s="361"/>
      <c r="G18" s="361"/>
      <c r="H18" s="361"/>
      <c r="I18" s="386"/>
      <c r="J18" s="133"/>
      <c r="L18" s="32"/>
    </row>
    <row r="19" spans="1:25" ht="19.5" customHeight="1" thickBot="1">
      <c r="A19" s="52" t="s">
        <v>390</v>
      </c>
      <c r="B19" s="343" t="s">
        <v>370</v>
      </c>
      <c r="C19" s="343" t="s">
        <v>369</v>
      </c>
      <c r="D19" s="380" t="s">
        <v>368</v>
      </c>
      <c r="E19" s="95">
        <v>1300</v>
      </c>
      <c r="F19" s="62">
        <v>42</v>
      </c>
      <c r="G19" s="62" t="s">
        <v>320</v>
      </c>
      <c r="H19" s="66">
        <v>21.6</v>
      </c>
      <c r="I19" s="351" t="s">
        <v>30</v>
      </c>
      <c r="J19" s="349">
        <v>149900</v>
      </c>
      <c r="K19" s="136"/>
      <c r="L19" s="32"/>
      <c r="N19" s="312" t="e">
        <f>#REF!*#REF!</f>
        <v>#REF!</v>
      </c>
      <c r="O19" s="312" t="e">
        <f>#REF!*U19</f>
        <v>#REF!</v>
      </c>
      <c r="P19" s="312" t="e">
        <f>#REF!*W19</f>
        <v>#REF!</v>
      </c>
      <c r="Q19" s="72">
        <v>910</v>
      </c>
      <c r="R19" s="72">
        <v>250</v>
      </c>
      <c r="S19" s="72">
        <v>910</v>
      </c>
      <c r="T19" s="91">
        <f t="shared" ref="T19:T30" si="2">(Q19/1000)*(R19/1000)*(S19/1000)</f>
        <v>0.20702500000000001</v>
      </c>
      <c r="U19" s="342">
        <f>T19+T20+T21</f>
        <v>0.59648265</v>
      </c>
      <c r="V19" s="73">
        <v>25.4</v>
      </c>
      <c r="W19" s="338">
        <f>V19+V20+V21</f>
        <v>81.3</v>
      </c>
      <c r="Y19" s="197"/>
    </row>
    <row r="20" spans="1:25" s="6" customFormat="1" ht="19.5" customHeight="1" thickBot="1">
      <c r="A20" s="22" t="s">
        <v>391</v>
      </c>
      <c r="B20" s="345"/>
      <c r="C20" s="345"/>
      <c r="D20" s="381"/>
      <c r="E20" s="12"/>
      <c r="F20" s="61"/>
      <c r="G20" s="14" t="s">
        <v>78</v>
      </c>
      <c r="H20" s="24">
        <v>6</v>
      </c>
      <c r="I20" s="352"/>
      <c r="J20" s="349"/>
      <c r="K20" s="136"/>
      <c r="L20" s="32"/>
      <c r="N20" s="329"/>
      <c r="O20" s="329"/>
      <c r="P20" s="329"/>
      <c r="Q20" s="72">
        <v>1035</v>
      </c>
      <c r="R20" s="72">
        <v>90</v>
      </c>
      <c r="S20" s="72">
        <v>1035</v>
      </c>
      <c r="T20" s="91">
        <f t="shared" si="2"/>
        <v>9.6410249999999975E-2</v>
      </c>
      <c r="U20" s="342"/>
      <c r="V20" s="73">
        <v>9</v>
      </c>
      <c r="W20" s="338"/>
      <c r="Y20" s="197"/>
    </row>
    <row r="21" spans="1:25" ht="19.5" customHeight="1" thickBot="1">
      <c r="A21" s="43" t="s">
        <v>392</v>
      </c>
      <c r="B21" s="344"/>
      <c r="C21" s="344"/>
      <c r="D21" s="382"/>
      <c r="E21" s="94"/>
      <c r="F21" s="94">
        <v>60</v>
      </c>
      <c r="G21" s="94" t="s">
        <v>193</v>
      </c>
      <c r="H21" s="67">
        <v>43.9</v>
      </c>
      <c r="I21" s="352"/>
      <c r="J21" s="349"/>
      <c r="K21" s="30"/>
      <c r="L21" s="32"/>
      <c r="N21" s="313"/>
      <c r="O21" s="313"/>
      <c r="P21" s="313"/>
      <c r="Q21" s="72">
        <v>995</v>
      </c>
      <c r="R21" s="72">
        <v>740</v>
      </c>
      <c r="S21" s="72">
        <v>398</v>
      </c>
      <c r="T21" s="91">
        <f t="shared" si="2"/>
        <v>0.29304740000000001</v>
      </c>
      <c r="U21" s="342"/>
      <c r="V21" s="73">
        <v>46.9</v>
      </c>
      <c r="W21" s="338"/>
      <c r="Y21" s="197"/>
    </row>
    <row r="22" spans="1:25" ht="19.5" customHeight="1" thickBot="1">
      <c r="A22" s="28" t="s">
        <v>393</v>
      </c>
      <c r="B22" s="343" t="s">
        <v>367</v>
      </c>
      <c r="C22" s="343" t="s">
        <v>366</v>
      </c>
      <c r="D22" s="380" t="s">
        <v>365</v>
      </c>
      <c r="E22" s="95">
        <v>1800</v>
      </c>
      <c r="F22" s="62">
        <v>46</v>
      </c>
      <c r="G22" s="131" t="s">
        <v>317</v>
      </c>
      <c r="H22" s="66">
        <v>27.2</v>
      </c>
      <c r="I22" s="352"/>
      <c r="J22" s="349">
        <v>232900</v>
      </c>
      <c r="K22" s="30"/>
      <c r="L22" s="32"/>
      <c r="N22" s="312" t="e">
        <f>#REF!*#REF!</f>
        <v>#REF!</v>
      </c>
      <c r="O22" s="312" t="e">
        <f>#REF!*U22</f>
        <v>#REF!</v>
      </c>
      <c r="P22" s="312" t="e">
        <f>#REF!*W22</f>
        <v>#REF!</v>
      </c>
      <c r="Q22" s="72">
        <v>910</v>
      </c>
      <c r="R22" s="72">
        <v>290</v>
      </c>
      <c r="S22" s="72">
        <v>910</v>
      </c>
      <c r="T22" s="91">
        <f t="shared" si="2"/>
        <v>0.24014899999999997</v>
      </c>
      <c r="U22" s="342">
        <f>T22+T23+T24</f>
        <v>0.81888424999999998</v>
      </c>
      <c r="V22" s="73">
        <v>31.2</v>
      </c>
      <c r="W22" s="338">
        <f>V22+V23+V24</f>
        <v>125.2</v>
      </c>
      <c r="Y22" s="197"/>
    </row>
    <row r="23" spans="1:25" ht="19.5" customHeight="1" thickBot="1">
      <c r="A23" s="22" t="s">
        <v>391</v>
      </c>
      <c r="B23" s="345"/>
      <c r="C23" s="345"/>
      <c r="D23" s="381"/>
      <c r="E23" s="12"/>
      <c r="F23" s="61"/>
      <c r="G23" s="14" t="s">
        <v>78</v>
      </c>
      <c r="H23" s="24">
        <v>6</v>
      </c>
      <c r="I23" s="352"/>
      <c r="J23" s="349"/>
      <c r="K23" s="136"/>
      <c r="L23" s="32"/>
      <c r="N23" s="329"/>
      <c r="O23" s="329"/>
      <c r="P23" s="329"/>
      <c r="Q23" s="72">
        <v>1035</v>
      </c>
      <c r="R23" s="72">
        <v>90</v>
      </c>
      <c r="S23" s="72">
        <v>1035</v>
      </c>
      <c r="T23" s="91">
        <f t="shared" si="2"/>
        <v>9.6410249999999975E-2</v>
      </c>
      <c r="U23" s="342"/>
      <c r="V23" s="73">
        <v>9</v>
      </c>
      <c r="W23" s="338"/>
      <c r="Y23" s="197"/>
    </row>
    <row r="24" spans="1:25" ht="19.5" customHeight="1" thickBot="1">
      <c r="A24" s="43" t="s">
        <v>394</v>
      </c>
      <c r="B24" s="344"/>
      <c r="C24" s="344"/>
      <c r="D24" s="382"/>
      <c r="E24" s="94"/>
      <c r="F24" s="94">
        <v>63</v>
      </c>
      <c r="G24" s="94" t="s">
        <v>60</v>
      </c>
      <c r="H24" s="67">
        <v>80.5</v>
      </c>
      <c r="I24" s="352"/>
      <c r="J24" s="349"/>
      <c r="K24" s="159"/>
      <c r="L24" s="32"/>
      <c r="N24" s="313"/>
      <c r="O24" s="313"/>
      <c r="P24" s="313"/>
      <c r="Q24" s="72">
        <v>1090</v>
      </c>
      <c r="R24" s="72">
        <v>885</v>
      </c>
      <c r="S24" s="72">
        <v>500</v>
      </c>
      <c r="T24" s="91">
        <f t="shared" si="2"/>
        <v>0.48232500000000006</v>
      </c>
      <c r="U24" s="342"/>
      <c r="V24" s="73">
        <v>85</v>
      </c>
      <c r="W24" s="338"/>
      <c r="Y24" s="197"/>
    </row>
    <row r="25" spans="1:25" ht="20.100000000000001" customHeight="1" thickBot="1">
      <c r="A25" s="28" t="s">
        <v>395</v>
      </c>
      <c r="B25" s="343" t="s">
        <v>364</v>
      </c>
      <c r="C25" s="343" t="s">
        <v>363</v>
      </c>
      <c r="D25" s="380" t="s">
        <v>362</v>
      </c>
      <c r="E25" s="95">
        <v>1970</v>
      </c>
      <c r="F25" s="62">
        <v>48</v>
      </c>
      <c r="G25" s="131" t="s">
        <v>315</v>
      </c>
      <c r="H25" s="66">
        <v>29.3</v>
      </c>
      <c r="I25" s="352"/>
      <c r="J25" s="349">
        <v>251900</v>
      </c>
      <c r="K25" s="136"/>
      <c r="L25" s="32"/>
      <c r="N25" s="312" t="e">
        <f>#REF!*#REF!</f>
        <v>#REF!</v>
      </c>
      <c r="O25" s="340" t="e">
        <f>#REF!*U25</f>
        <v>#REF!</v>
      </c>
      <c r="P25" s="340" t="e">
        <f>#REF!*W25</f>
        <v>#REF!</v>
      </c>
      <c r="Q25" s="72">
        <v>910</v>
      </c>
      <c r="R25" s="72">
        <v>330</v>
      </c>
      <c r="S25" s="72">
        <v>910</v>
      </c>
      <c r="T25" s="91">
        <f t="shared" si="2"/>
        <v>0.27327300000000004</v>
      </c>
      <c r="U25" s="342">
        <f>T25+T26+T27</f>
        <v>1.1718802500000001</v>
      </c>
      <c r="V25" s="73">
        <v>33.5</v>
      </c>
      <c r="W25" s="338">
        <f>V25+V26+V27</f>
        <v>160.80000000000001</v>
      </c>
      <c r="Y25" s="197"/>
    </row>
    <row r="26" spans="1:25" ht="20.100000000000001" customHeight="1" thickBot="1">
      <c r="A26" s="22" t="s">
        <v>391</v>
      </c>
      <c r="B26" s="345"/>
      <c r="C26" s="345"/>
      <c r="D26" s="381"/>
      <c r="E26" s="12"/>
      <c r="F26" s="61"/>
      <c r="G26" s="14" t="s">
        <v>78</v>
      </c>
      <c r="H26" s="24">
        <v>6</v>
      </c>
      <c r="I26" s="352"/>
      <c r="J26" s="349"/>
      <c r="K26" s="136"/>
      <c r="L26" s="32"/>
      <c r="N26" s="329"/>
      <c r="O26" s="350"/>
      <c r="P26" s="350"/>
      <c r="Q26" s="72">
        <v>1035</v>
      </c>
      <c r="R26" s="72">
        <v>90</v>
      </c>
      <c r="S26" s="72">
        <v>1035</v>
      </c>
      <c r="T26" s="91">
        <f t="shared" si="2"/>
        <v>9.6410249999999975E-2</v>
      </c>
      <c r="U26" s="342"/>
      <c r="V26" s="73">
        <v>9</v>
      </c>
      <c r="W26" s="338"/>
      <c r="Y26" s="197"/>
    </row>
    <row r="27" spans="1:25" ht="20.100000000000001" customHeight="1" thickBot="1">
      <c r="A27" s="43" t="s">
        <v>396</v>
      </c>
      <c r="B27" s="344"/>
      <c r="C27" s="344"/>
      <c r="D27" s="382"/>
      <c r="E27" s="94"/>
      <c r="F27" s="94">
        <v>63.5</v>
      </c>
      <c r="G27" s="94" t="s">
        <v>154</v>
      </c>
      <c r="H27" s="67">
        <v>103.7</v>
      </c>
      <c r="I27" s="352"/>
      <c r="J27" s="349"/>
      <c r="K27" s="30"/>
      <c r="L27" s="32"/>
      <c r="N27" s="313"/>
      <c r="O27" s="341"/>
      <c r="P27" s="341"/>
      <c r="Q27" s="72">
        <v>1095</v>
      </c>
      <c r="R27" s="72">
        <v>1480</v>
      </c>
      <c r="S27" s="72">
        <v>495</v>
      </c>
      <c r="T27" s="91">
        <f t="shared" si="2"/>
        <v>0.80219700000000005</v>
      </c>
      <c r="U27" s="342"/>
      <c r="V27" s="73">
        <v>118.3</v>
      </c>
      <c r="W27" s="338"/>
      <c r="Y27" s="197"/>
    </row>
    <row r="28" spans="1:25" ht="20.100000000000001" customHeight="1" thickBot="1">
      <c r="A28" s="28" t="s">
        <v>397</v>
      </c>
      <c r="B28" s="343" t="s">
        <v>361</v>
      </c>
      <c r="C28" s="343" t="s">
        <v>360</v>
      </c>
      <c r="D28" s="380" t="s">
        <v>359</v>
      </c>
      <c r="E28" s="95">
        <v>2000</v>
      </c>
      <c r="F28" s="62">
        <v>49.5</v>
      </c>
      <c r="G28" s="131" t="s">
        <v>315</v>
      </c>
      <c r="H28" s="66">
        <v>29.3</v>
      </c>
      <c r="I28" s="352"/>
      <c r="J28" s="349">
        <v>312500</v>
      </c>
      <c r="K28" s="30"/>
      <c r="L28" s="32"/>
      <c r="N28" s="312" t="e">
        <f>#REF!*#REF!</f>
        <v>#REF!</v>
      </c>
      <c r="O28" s="340" t="e">
        <f>#REF!*U28</f>
        <v>#REF!</v>
      </c>
      <c r="P28" s="340" t="e">
        <f>#REF!*W28</f>
        <v>#REF!</v>
      </c>
      <c r="Q28" s="72">
        <v>910</v>
      </c>
      <c r="R28" s="72">
        <v>330</v>
      </c>
      <c r="S28" s="72">
        <v>910</v>
      </c>
      <c r="T28" s="91">
        <f t="shared" si="2"/>
        <v>0.27327300000000004</v>
      </c>
      <c r="U28" s="342">
        <f>T28+T29+T30</f>
        <v>1.1718802500000001</v>
      </c>
      <c r="V28" s="73">
        <v>33.5</v>
      </c>
      <c r="W28" s="338">
        <f>V28+V29+V30</f>
        <v>163.69999999999999</v>
      </c>
      <c r="Y28" s="197"/>
    </row>
    <row r="29" spans="1:25" ht="20.100000000000001" customHeight="1" thickBot="1">
      <c r="A29" s="22" t="s">
        <v>391</v>
      </c>
      <c r="B29" s="345"/>
      <c r="C29" s="345"/>
      <c r="D29" s="381"/>
      <c r="E29" s="12"/>
      <c r="F29" s="61"/>
      <c r="G29" s="14" t="s">
        <v>78</v>
      </c>
      <c r="H29" s="24">
        <v>6</v>
      </c>
      <c r="I29" s="352"/>
      <c r="J29" s="349"/>
      <c r="K29" s="136"/>
      <c r="L29" s="32"/>
      <c r="N29" s="329"/>
      <c r="O29" s="350"/>
      <c r="P29" s="350"/>
      <c r="Q29" s="72">
        <v>1035</v>
      </c>
      <c r="R29" s="72">
        <v>90</v>
      </c>
      <c r="S29" s="72">
        <v>1035</v>
      </c>
      <c r="T29" s="91">
        <f t="shared" si="2"/>
        <v>9.6410249999999975E-2</v>
      </c>
      <c r="U29" s="342"/>
      <c r="V29" s="73">
        <v>9</v>
      </c>
      <c r="W29" s="338"/>
      <c r="Y29" s="197"/>
    </row>
    <row r="30" spans="1:25" ht="19.5" customHeight="1" thickBot="1">
      <c r="A30" s="43" t="s">
        <v>398</v>
      </c>
      <c r="B30" s="344"/>
      <c r="C30" s="344"/>
      <c r="D30" s="382"/>
      <c r="E30" s="94"/>
      <c r="F30" s="94">
        <v>64</v>
      </c>
      <c r="G30" s="154" t="s">
        <v>154</v>
      </c>
      <c r="H30" s="67">
        <v>107</v>
      </c>
      <c r="I30" s="353"/>
      <c r="J30" s="349"/>
      <c r="K30" s="30"/>
      <c r="L30" s="32"/>
      <c r="N30" s="313"/>
      <c r="O30" s="341"/>
      <c r="P30" s="341"/>
      <c r="Q30" s="72">
        <v>1095</v>
      </c>
      <c r="R30" s="72">
        <v>1480</v>
      </c>
      <c r="S30" s="72">
        <v>495</v>
      </c>
      <c r="T30" s="91">
        <f t="shared" si="2"/>
        <v>0.80219700000000005</v>
      </c>
      <c r="U30" s="342"/>
      <c r="V30" s="73">
        <v>121.2</v>
      </c>
      <c r="W30" s="338"/>
      <c r="Y30" s="197"/>
    </row>
    <row r="31" spans="1:25" ht="84.75" customHeight="1" thickBot="1">
      <c r="A31" s="360" t="s">
        <v>371</v>
      </c>
      <c r="B31" s="362"/>
      <c r="C31" s="362"/>
      <c r="D31" s="362"/>
      <c r="E31" s="362"/>
      <c r="F31" s="362"/>
      <c r="G31" s="362"/>
      <c r="H31" s="362"/>
      <c r="I31" s="366"/>
      <c r="J31" s="119"/>
      <c r="K31" s="138" t="s">
        <v>94</v>
      </c>
      <c r="L31" s="32"/>
    </row>
    <row r="32" spans="1:25" ht="20.100000000000001" customHeight="1" thickBot="1">
      <c r="A32" s="139" t="s">
        <v>102</v>
      </c>
      <c r="B32" s="258" t="s">
        <v>208</v>
      </c>
      <c r="C32" s="258" t="s">
        <v>119</v>
      </c>
      <c r="D32" s="258" t="s">
        <v>209</v>
      </c>
      <c r="E32" s="15">
        <v>1970</v>
      </c>
      <c r="F32" s="11">
        <v>48</v>
      </c>
      <c r="G32" s="62" t="s">
        <v>109</v>
      </c>
      <c r="H32" s="66">
        <v>29.7</v>
      </c>
      <c r="I32" s="352"/>
      <c r="J32" s="349">
        <v>295900</v>
      </c>
      <c r="K32" s="30"/>
      <c r="L32" s="32"/>
      <c r="N32" s="312" t="e">
        <f>#REF!*#REF!</f>
        <v>#REF!</v>
      </c>
      <c r="O32" s="340" t="e">
        <f>#REF!*U32</f>
        <v>#REF!</v>
      </c>
      <c r="P32" s="340" t="e">
        <f>#REF!*W32</f>
        <v>#REF!</v>
      </c>
      <c r="Q32" s="72">
        <v>900</v>
      </c>
      <c r="R32" s="72">
        <v>292</v>
      </c>
      <c r="S32" s="72">
        <v>900</v>
      </c>
      <c r="T32" s="91">
        <f t="shared" ref="T32:T34" si="3">(Q32/1000)*(R32/1000)*(S32/1000)</f>
        <v>0.23651999999999998</v>
      </c>
      <c r="U32" s="342">
        <f>T32+T33+T34</f>
        <v>1.1377552500000001</v>
      </c>
      <c r="V32" s="182">
        <v>33.4</v>
      </c>
      <c r="W32" s="338">
        <f>V32+V33+V34</f>
        <v>169.9</v>
      </c>
      <c r="Y32" s="197"/>
    </row>
    <row r="33" spans="1:25" ht="20.100000000000001" customHeight="1" thickBot="1">
      <c r="A33" s="39" t="s">
        <v>170</v>
      </c>
      <c r="B33" s="258"/>
      <c r="C33" s="258"/>
      <c r="D33" s="258"/>
      <c r="E33" s="39"/>
      <c r="F33" s="39"/>
      <c r="G33" s="14" t="s">
        <v>78</v>
      </c>
      <c r="H33" s="24">
        <v>7</v>
      </c>
      <c r="I33" s="352"/>
      <c r="J33" s="349"/>
      <c r="K33" s="136"/>
      <c r="L33" s="32"/>
      <c r="N33" s="329"/>
      <c r="O33" s="350"/>
      <c r="P33" s="350"/>
      <c r="Q33" s="72">
        <v>1035</v>
      </c>
      <c r="R33" s="72">
        <v>90</v>
      </c>
      <c r="S33" s="72">
        <v>1035</v>
      </c>
      <c r="T33" s="91">
        <f t="shared" si="3"/>
        <v>9.6410249999999975E-2</v>
      </c>
      <c r="U33" s="342"/>
      <c r="V33" s="182">
        <v>10.5</v>
      </c>
      <c r="W33" s="338"/>
      <c r="Y33" s="197"/>
    </row>
    <row r="34" spans="1:25" ht="19.5" customHeight="1" thickBot="1">
      <c r="A34" s="183" t="s">
        <v>103</v>
      </c>
      <c r="B34" s="384"/>
      <c r="C34" s="384"/>
      <c r="D34" s="384"/>
      <c r="E34" s="175"/>
      <c r="F34" s="57">
        <v>63</v>
      </c>
      <c r="G34" s="57" t="s">
        <v>101</v>
      </c>
      <c r="H34" s="92">
        <v>112.8</v>
      </c>
      <c r="I34" s="352"/>
      <c r="J34" s="349"/>
      <c r="K34" s="30"/>
      <c r="L34" s="32"/>
      <c r="N34" s="313"/>
      <c r="O34" s="341"/>
      <c r="P34" s="341"/>
      <c r="Q34" s="72">
        <v>1095</v>
      </c>
      <c r="R34" s="72">
        <v>1470</v>
      </c>
      <c r="S34" s="72">
        <v>500</v>
      </c>
      <c r="T34" s="91">
        <f t="shared" si="3"/>
        <v>0.80482500000000001</v>
      </c>
      <c r="U34" s="342"/>
      <c r="V34" s="182">
        <v>126</v>
      </c>
      <c r="W34" s="338"/>
      <c r="Y34" s="197"/>
    </row>
    <row r="35" spans="1:25" ht="66.75" customHeight="1" thickBot="1">
      <c r="A35" s="360" t="s">
        <v>399</v>
      </c>
      <c r="B35" s="362"/>
      <c r="C35" s="362"/>
      <c r="D35" s="362"/>
      <c r="E35" s="362"/>
      <c r="F35" s="362"/>
      <c r="G35" s="362"/>
      <c r="H35" s="362"/>
      <c r="I35" s="362"/>
      <c r="J35" s="121"/>
      <c r="L35" s="32"/>
      <c r="T35" s="37"/>
      <c r="U35" s="37"/>
      <c r="V35" s="37"/>
      <c r="W35" s="37"/>
    </row>
    <row r="36" spans="1:25" ht="20.100000000000001" customHeight="1" thickBot="1">
      <c r="A36" s="42" t="s">
        <v>400</v>
      </c>
      <c r="B36" s="343" t="s">
        <v>357</v>
      </c>
      <c r="C36" s="343" t="s">
        <v>356</v>
      </c>
      <c r="D36" s="343" t="s">
        <v>355</v>
      </c>
      <c r="E36" s="134">
        <v>600</v>
      </c>
      <c r="F36" s="106">
        <v>30</v>
      </c>
      <c r="G36" s="107" t="s">
        <v>267</v>
      </c>
      <c r="H36" s="135">
        <v>17.8</v>
      </c>
      <c r="I36" s="343" t="s">
        <v>30</v>
      </c>
      <c r="J36" s="339">
        <v>100500</v>
      </c>
      <c r="K36" s="136"/>
      <c r="L36" s="32"/>
      <c r="N36" s="312" t="e">
        <f>#REF!*#REF!</f>
        <v>#REF!</v>
      </c>
      <c r="O36" s="340" t="e">
        <f>#REF!*U36</f>
        <v>#REF!</v>
      </c>
      <c r="P36" s="340" t="e">
        <f>#REF!*W36</f>
        <v>#REF!</v>
      </c>
      <c r="Q36" s="72">
        <v>860</v>
      </c>
      <c r="R36" s="72">
        <v>285</v>
      </c>
      <c r="S36" s="72">
        <v>540</v>
      </c>
      <c r="T36" s="91">
        <f t="shared" ref="T36:T47" si="4">(Q36/1000)*(R36/1000)*(S36/1000)</f>
        <v>0.132354</v>
      </c>
      <c r="U36" s="342">
        <f>T36+T37</f>
        <v>0.31469459</v>
      </c>
      <c r="V36" s="182">
        <v>21.5</v>
      </c>
      <c r="W36" s="338">
        <f>V36+V37</f>
        <v>50.5</v>
      </c>
      <c r="Y36" s="197"/>
    </row>
    <row r="37" spans="1:25" ht="20.100000000000001" customHeight="1" thickBot="1">
      <c r="A37" s="41" t="s">
        <v>385</v>
      </c>
      <c r="B37" s="383"/>
      <c r="C37" s="383"/>
      <c r="D37" s="344"/>
      <c r="E37" s="115"/>
      <c r="F37" s="67">
        <v>53.6</v>
      </c>
      <c r="G37" s="94" t="s">
        <v>232</v>
      </c>
      <c r="H37" s="111">
        <v>26.6</v>
      </c>
      <c r="I37" s="345"/>
      <c r="J37" s="339"/>
      <c r="L37" s="32"/>
      <c r="N37" s="313"/>
      <c r="O37" s="341"/>
      <c r="P37" s="341"/>
      <c r="Q37" s="72">
        <v>887</v>
      </c>
      <c r="R37" s="72">
        <v>610</v>
      </c>
      <c r="S37" s="72">
        <v>337</v>
      </c>
      <c r="T37" s="91">
        <f t="shared" si="4"/>
        <v>0.18234059</v>
      </c>
      <c r="U37" s="342"/>
      <c r="V37" s="182">
        <v>29</v>
      </c>
      <c r="W37" s="338"/>
      <c r="Y37" s="197"/>
    </row>
    <row r="38" spans="1:25" ht="20.100000000000001" customHeight="1" thickBot="1">
      <c r="A38" s="42" t="s">
        <v>401</v>
      </c>
      <c r="B38" s="384" t="s">
        <v>354</v>
      </c>
      <c r="C38" s="384" t="s">
        <v>353</v>
      </c>
      <c r="D38" s="343" t="s">
        <v>352</v>
      </c>
      <c r="E38" s="134">
        <v>911</v>
      </c>
      <c r="F38" s="106">
        <v>35</v>
      </c>
      <c r="G38" s="107" t="s">
        <v>104</v>
      </c>
      <c r="H38" s="135">
        <v>24.4</v>
      </c>
      <c r="I38" s="345"/>
      <c r="J38" s="339">
        <v>115900</v>
      </c>
      <c r="K38" s="136"/>
      <c r="L38" s="32"/>
      <c r="N38" s="312" t="e">
        <f>#REF!*#REF!</f>
        <v>#REF!</v>
      </c>
      <c r="O38" s="340" t="e">
        <f>#REF!*U38</f>
        <v>#REF!</v>
      </c>
      <c r="P38" s="340" t="e">
        <f>#REF!*W38</f>
        <v>#REF!</v>
      </c>
      <c r="Q38" s="72">
        <v>1070</v>
      </c>
      <c r="R38" s="72">
        <v>280</v>
      </c>
      <c r="S38" s="72">
        <v>725</v>
      </c>
      <c r="T38" s="91">
        <f t="shared" si="4"/>
        <v>0.21721000000000001</v>
      </c>
      <c r="U38" s="342">
        <f>T38+T39</f>
        <v>0.42541825</v>
      </c>
      <c r="V38" s="182">
        <v>29.6</v>
      </c>
      <c r="W38" s="338">
        <f>V38+V39</f>
        <v>64.800000000000011</v>
      </c>
      <c r="Y38" s="197"/>
    </row>
    <row r="39" spans="1:25" ht="20.100000000000001" customHeight="1" thickBot="1">
      <c r="A39" s="41" t="s">
        <v>387</v>
      </c>
      <c r="B39" s="344"/>
      <c r="C39" s="344"/>
      <c r="D39" s="344"/>
      <c r="E39" s="115"/>
      <c r="F39" s="67">
        <v>56</v>
      </c>
      <c r="G39" s="94" t="s">
        <v>194</v>
      </c>
      <c r="H39" s="111">
        <v>32.5</v>
      </c>
      <c r="I39" s="345"/>
      <c r="J39" s="339"/>
      <c r="L39" s="32"/>
      <c r="N39" s="313"/>
      <c r="O39" s="341"/>
      <c r="P39" s="341"/>
      <c r="Q39" s="72">
        <v>915</v>
      </c>
      <c r="R39" s="72">
        <v>615</v>
      </c>
      <c r="S39" s="72">
        <v>370</v>
      </c>
      <c r="T39" s="91">
        <f t="shared" si="4"/>
        <v>0.20820825000000001</v>
      </c>
      <c r="U39" s="342"/>
      <c r="V39" s="182">
        <v>35.200000000000003</v>
      </c>
      <c r="W39" s="338"/>
      <c r="Y39" s="197"/>
    </row>
    <row r="40" spans="1:25" ht="20.100000000000001" customHeight="1" thickBot="1">
      <c r="A40" s="40" t="s">
        <v>402</v>
      </c>
      <c r="B40" s="343" t="s">
        <v>351</v>
      </c>
      <c r="C40" s="343" t="s">
        <v>350</v>
      </c>
      <c r="D40" s="343" t="s">
        <v>349</v>
      </c>
      <c r="E40" s="112">
        <v>1229</v>
      </c>
      <c r="F40" s="16">
        <v>41</v>
      </c>
      <c r="G40" s="113" t="s">
        <v>348</v>
      </c>
      <c r="H40" s="114">
        <v>32.299999999999997</v>
      </c>
      <c r="I40" s="345"/>
      <c r="J40" s="339">
        <v>147900</v>
      </c>
      <c r="K40" s="136"/>
      <c r="L40" s="32"/>
      <c r="N40" s="312" t="e">
        <f>#REF!*#REF!</f>
        <v>#REF!</v>
      </c>
      <c r="O40" s="340" t="e">
        <f>#REF!*U40</f>
        <v>#REF!</v>
      </c>
      <c r="P40" s="340" t="e">
        <f>#REF!*W40</f>
        <v>#REF!</v>
      </c>
      <c r="Q40" s="72">
        <v>1305</v>
      </c>
      <c r="R40" s="72">
        <v>315</v>
      </c>
      <c r="S40" s="72">
        <v>805</v>
      </c>
      <c r="T40" s="91">
        <f t="shared" si="4"/>
        <v>0.33091537500000001</v>
      </c>
      <c r="U40" s="342">
        <f>T40+T41</f>
        <v>0.62396277500000008</v>
      </c>
      <c r="V40" s="182">
        <v>39.1</v>
      </c>
      <c r="W40" s="338">
        <f>V40+V41</f>
        <v>86</v>
      </c>
      <c r="Y40" s="197"/>
    </row>
    <row r="41" spans="1:25" ht="20.100000000000001" customHeight="1" thickBot="1">
      <c r="A41" s="41" t="s">
        <v>392</v>
      </c>
      <c r="B41" s="344"/>
      <c r="C41" s="344"/>
      <c r="D41" s="344"/>
      <c r="E41" s="115"/>
      <c r="F41" s="67">
        <v>60</v>
      </c>
      <c r="G41" s="94" t="s">
        <v>193</v>
      </c>
      <c r="H41" s="111">
        <v>43.9</v>
      </c>
      <c r="I41" s="345"/>
      <c r="J41" s="339"/>
      <c r="L41" s="32"/>
      <c r="N41" s="313"/>
      <c r="O41" s="341"/>
      <c r="P41" s="341"/>
      <c r="Q41" s="72">
        <v>995</v>
      </c>
      <c r="R41" s="72">
        <v>740</v>
      </c>
      <c r="S41" s="72">
        <v>398</v>
      </c>
      <c r="T41" s="91">
        <f t="shared" si="4"/>
        <v>0.29304740000000001</v>
      </c>
      <c r="U41" s="342"/>
      <c r="V41" s="182">
        <v>46.9</v>
      </c>
      <c r="W41" s="338"/>
      <c r="Y41" s="197"/>
    </row>
    <row r="42" spans="1:25" ht="20.100000000000001" customHeight="1" thickBot="1">
      <c r="A42" s="40" t="s">
        <v>403</v>
      </c>
      <c r="B42" s="343" t="s">
        <v>333</v>
      </c>
      <c r="C42" s="343" t="s">
        <v>347</v>
      </c>
      <c r="D42" s="343" t="s">
        <v>346</v>
      </c>
      <c r="E42" s="112">
        <v>2100</v>
      </c>
      <c r="F42" s="16">
        <v>47</v>
      </c>
      <c r="G42" s="113" t="s">
        <v>106</v>
      </c>
      <c r="H42" s="114">
        <v>40.5</v>
      </c>
      <c r="I42" s="345"/>
      <c r="J42" s="339">
        <v>227900</v>
      </c>
      <c r="K42" s="136"/>
      <c r="L42" s="32"/>
      <c r="N42" s="312" t="e">
        <f>#REF!*#REF!</f>
        <v>#REF!</v>
      </c>
      <c r="O42" s="340" t="e">
        <f>#REF!*U42</f>
        <v>#REF!</v>
      </c>
      <c r="P42" s="340" t="e">
        <f>#REF!*W42</f>
        <v>#REF!</v>
      </c>
      <c r="Q42" s="72">
        <v>1570</v>
      </c>
      <c r="R42" s="72">
        <v>330</v>
      </c>
      <c r="S42" s="72">
        <v>805</v>
      </c>
      <c r="T42" s="91">
        <f t="shared" si="4"/>
        <v>0.41707050000000001</v>
      </c>
      <c r="U42" s="342">
        <f>T42+T43</f>
        <v>0.89939550000000001</v>
      </c>
      <c r="V42" s="182">
        <v>48.2</v>
      </c>
      <c r="W42" s="338">
        <f>V42+V43</f>
        <v>133.19999999999999</v>
      </c>
      <c r="Y42" s="197"/>
    </row>
    <row r="43" spans="1:25" ht="20.100000000000001" customHeight="1" thickBot="1">
      <c r="A43" s="58" t="s">
        <v>394</v>
      </c>
      <c r="B43" s="344"/>
      <c r="C43" s="344"/>
      <c r="D43" s="344"/>
      <c r="E43" s="102"/>
      <c r="F43" s="67">
        <v>63</v>
      </c>
      <c r="G43" s="94" t="s">
        <v>60</v>
      </c>
      <c r="H43" s="67">
        <v>80.5</v>
      </c>
      <c r="I43" s="345"/>
      <c r="J43" s="339"/>
      <c r="K43" s="159"/>
      <c r="L43" s="32"/>
      <c r="N43" s="313"/>
      <c r="O43" s="341"/>
      <c r="P43" s="341"/>
      <c r="Q43" s="72">
        <v>1090</v>
      </c>
      <c r="R43" s="72">
        <v>885</v>
      </c>
      <c r="S43" s="72">
        <v>500</v>
      </c>
      <c r="T43" s="91">
        <f t="shared" si="4"/>
        <v>0.48232500000000006</v>
      </c>
      <c r="U43" s="342"/>
      <c r="V43" s="182">
        <v>85</v>
      </c>
      <c r="W43" s="338"/>
      <c r="Y43" s="197"/>
    </row>
    <row r="44" spans="1:25" ht="20.100000000000001" customHeight="1" thickBot="1">
      <c r="A44" s="40" t="s">
        <v>404</v>
      </c>
      <c r="B44" s="343" t="s">
        <v>345</v>
      </c>
      <c r="C44" s="343" t="s">
        <v>344</v>
      </c>
      <c r="D44" s="343" t="s">
        <v>343</v>
      </c>
      <c r="E44" s="112">
        <v>2400</v>
      </c>
      <c r="F44" s="16">
        <v>47</v>
      </c>
      <c r="G44" s="113" t="s">
        <v>107</v>
      </c>
      <c r="H44" s="114">
        <v>47.6</v>
      </c>
      <c r="I44" s="345"/>
      <c r="J44" s="339">
        <v>247900</v>
      </c>
      <c r="K44" s="136"/>
      <c r="L44" s="32"/>
      <c r="N44" s="312" t="e">
        <f>#REF!*#REF!</f>
        <v>#REF!</v>
      </c>
      <c r="O44" s="340" t="e">
        <f>#REF!*U44</f>
        <v>#REF!</v>
      </c>
      <c r="P44" s="340" t="e">
        <f>#REF!*W44</f>
        <v>#REF!</v>
      </c>
      <c r="Q44" s="72">
        <v>1405</v>
      </c>
      <c r="R44" s="72">
        <v>365</v>
      </c>
      <c r="S44" s="72">
        <v>915</v>
      </c>
      <c r="T44" s="91">
        <f t="shared" si="4"/>
        <v>0.469234875</v>
      </c>
      <c r="U44" s="342">
        <f>T44+T45</f>
        <v>1.271431875</v>
      </c>
      <c r="V44" s="182">
        <v>55.8</v>
      </c>
      <c r="W44" s="338">
        <f>V44+V45</f>
        <v>174.1</v>
      </c>
      <c r="Y44" s="197"/>
    </row>
    <row r="45" spans="1:25" ht="20.100000000000001" customHeight="1" thickBot="1">
      <c r="A45" s="41" t="s">
        <v>396</v>
      </c>
      <c r="B45" s="344"/>
      <c r="C45" s="344"/>
      <c r="D45" s="344"/>
      <c r="E45" s="115"/>
      <c r="F45" s="67">
        <v>63.5</v>
      </c>
      <c r="G45" s="94" t="s">
        <v>154</v>
      </c>
      <c r="H45" s="111">
        <v>103.7</v>
      </c>
      <c r="I45" s="345"/>
      <c r="J45" s="339"/>
      <c r="K45" s="136"/>
      <c r="L45" s="32"/>
      <c r="N45" s="313"/>
      <c r="O45" s="341"/>
      <c r="P45" s="341"/>
      <c r="Q45" s="72">
        <v>1095</v>
      </c>
      <c r="R45" s="72">
        <v>1480</v>
      </c>
      <c r="S45" s="72">
        <v>495</v>
      </c>
      <c r="T45" s="91">
        <f t="shared" si="4"/>
        <v>0.80219700000000005</v>
      </c>
      <c r="U45" s="342"/>
      <c r="V45" s="182">
        <v>118.3</v>
      </c>
      <c r="W45" s="338"/>
      <c r="Y45" s="197"/>
    </row>
    <row r="46" spans="1:25" ht="20.100000000000001" customHeight="1" thickBot="1">
      <c r="A46" s="40" t="s">
        <v>405</v>
      </c>
      <c r="B46" s="343" t="s">
        <v>342</v>
      </c>
      <c r="C46" s="343" t="s">
        <v>341</v>
      </c>
      <c r="D46" s="343" t="s">
        <v>340</v>
      </c>
      <c r="E46" s="112">
        <v>2600</v>
      </c>
      <c r="F46" s="16">
        <v>47</v>
      </c>
      <c r="G46" s="113" t="s">
        <v>107</v>
      </c>
      <c r="H46" s="114">
        <v>47.4</v>
      </c>
      <c r="I46" s="345"/>
      <c r="J46" s="339">
        <v>308500</v>
      </c>
      <c r="K46" s="136"/>
      <c r="L46" s="32"/>
      <c r="N46" s="312" t="e">
        <f>#REF!*#REF!</f>
        <v>#REF!</v>
      </c>
      <c r="O46" s="340" t="e">
        <f>#REF!*U46</f>
        <v>#REF!</v>
      </c>
      <c r="P46" s="340" t="e">
        <f>#REF!*W46</f>
        <v>#REF!</v>
      </c>
      <c r="Q46" s="72">
        <v>1405</v>
      </c>
      <c r="R46" s="72">
        <v>365</v>
      </c>
      <c r="S46" s="72">
        <v>915</v>
      </c>
      <c r="T46" s="91">
        <f t="shared" si="4"/>
        <v>0.469234875</v>
      </c>
      <c r="U46" s="342">
        <f>T46+T47</f>
        <v>1.271431875</v>
      </c>
      <c r="V46" s="182">
        <v>56.1</v>
      </c>
      <c r="W46" s="338">
        <f>V46+V47</f>
        <v>177.3</v>
      </c>
      <c r="Y46" s="197"/>
    </row>
    <row r="47" spans="1:25" ht="20.100000000000001" customHeight="1" thickBot="1">
      <c r="A47" s="41" t="s">
        <v>398</v>
      </c>
      <c r="B47" s="344"/>
      <c r="C47" s="344"/>
      <c r="D47" s="344"/>
      <c r="E47" s="115"/>
      <c r="F47" s="67">
        <v>64</v>
      </c>
      <c r="G47" s="94" t="s">
        <v>154</v>
      </c>
      <c r="H47" s="111">
        <v>107</v>
      </c>
      <c r="I47" s="344"/>
      <c r="J47" s="339"/>
      <c r="L47" s="32"/>
      <c r="N47" s="313"/>
      <c r="O47" s="341"/>
      <c r="P47" s="341"/>
      <c r="Q47" s="72">
        <v>1095</v>
      </c>
      <c r="R47" s="72">
        <v>1480</v>
      </c>
      <c r="S47" s="72">
        <v>495</v>
      </c>
      <c r="T47" s="91">
        <f t="shared" si="4"/>
        <v>0.80219700000000005</v>
      </c>
      <c r="U47" s="342"/>
      <c r="V47" s="182">
        <v>121.2</v>
      </c>
      <c r="W47" s="338"/>
      <c r="Y47" s="197"/>
    </row>
    <row r="48" spans="1:25" ht="63" customHeight="1" thickBot="1">
      <c r="A48" s="360" t="s">
        <v>358</v>
      </c>
      <c r="B48" s="362"/>
      <c r="C48" s="362"/>
      <c r="D48" s="362"/>
      <c r="E48" s="362"/>
      <c r="F48" s="362"/>
      <c r="G48" s="362"/>
      <c r="H48" s="362"/>
      <c r="I48" s="362"/>
      <c r="J48" s="121"/>
      <c r="K48" s="138" t="s">
        <v>94</v>
      </c>
      <c r="L48" s="32"/>
      <c r="T48" s="37"/>
      <c r="U48" s="37"/>
      <c r="V48" s="37"/>
      <c r="W48" s="37"/>
    </row>
    <row r="49" spans="1:25" ht="20.100000000000001" customHeight="1" thickBot="1">
      <c r="A49" s="42" t="s">
        <v>421</v>
      </c>
      <c r="B49" s="343" t="s">
        <v>423</v>
      </c>
      <c r="C49" s="343" t="s">
        <v>424</v>
      </c>
      <c r="D49" s="343" t="s">
        <v>425</v>
      </c>
      <c r="E49" s="134">
        <v>2400</v>
      </c>
      <c r="F49" s="141">
        <v>48</v>
      </c>
      <c r="G49" s="107" t="s">
        <v>107</v>
      </c>
      <c r="H49" s="135">
        <v>47.6</v>
      </c>
      <c r="I49" s="345"/>
      <c r="J49" s="339">
        <v>210900</v>
      </c>
      <c r="K49" s="136"/>
      <c r="L49" s="32"/>
      <c r="N49" s="312" t="e">
        <f>#REF!*#REF!</f>
        <v>#REF!</v>
      </c>
      <c r="O49" s="340" t="e">
        <f>#REF!*U49</f>
        <v>#REF!</v>
      </c>
      <c r="P49" s="340" t="e">
        <f>#REF!*W49</f>
        <v>#REF!</v>
      </c>
      <c r="Q49" s="72">
        <v>1405</v>
      </c>
      <c r="R49" s="72">
        <v>355</v>
      </c>
      <c r="S49" s="72">
        <v>915</v>
      </c>
      <c r="T49" s="91">
        <f t="shared" ref="T49:T50" si="5">(Q49/1000)*(R49/1000)*(S49/1000)</f>
        <v>0.456379125</v>
      </c>
      <c r="U49" s="342">
        <f>T49+T50</f>
        <v>1.2612041249999999</v>
      </c>
      <c r="V49" s="73">
        <v>55.8</v>
      </c>
      <c r="W49" s="338">
        <f>V49+V50</f>
        <v>177</v>
      </c>
      <c r="Y49" s="197"/>
    </row>
    <row r="50" spans="1:25" ht="20.100000000000001" customHeight="1" thickBot="1">
      <c r="A50" s="41" t="s">
        <v>422</v>
      </c>
      <c r="B50" s="344"/>
      <c r="C50" s="344"/>
      <c r="D50" s="344"/>
      <c r="E50" s="115"/>
      <c r="F50" s="94">
        <v>65</v>
      </c>
      <c r="G50" s="94" t="s">
        <v>101</v>
      </c>
      <c r="H50" s="111">
        <v>108.1</v>
      </c>
      <c r="I50" s="344"/>
      <c r="J50" s="339"/>
      <c r="L50" s="32"/>
      <c r="N50" s="313"/>
      <c r="O50" s="341"/>
      <c r="P50" s="341"/>
      <c r="Q50" s="72">
        <v>1095</v>
      </c>
      <c r="R50" s="72">
        <v>1470</v>
      </c>
      <c r="S50" s="72">
        <v>500</v>
      </c>
      <c r="T50" s="91">
        <f t="shared" si="5"/>
        <v>0.80482500000000001</v>
      </c>
      <c r="U50" s="342"/>
      <c r="V50" s="73">
        <v>121.2</v>
      </c>
      <c r="W50" s="338"/>
      <c r="Y50" s="197"/>
    </row>
    <row r="51" spans="1:25" ht="75.75" customHeight="1" thickBot="1">
      <c r="A51" s="346" t="s">
        <v>406</v>
      </c>
      <c r="B51" s="347"/>
      <c r="C51" s="347"/>
      <c r="D51" s="347"/>
      <c r="E51" s="347"/>
      <c r="F51" s="347"/>
      <c r="G51" s="347"/>
      <c r="H51" s="347"/>
      <c r="I51" s="348"/>
      <c r="J51" s="120"/>
      <c r="K51" s="53"/>
      <c r="L51" s="32"/>
      <c r="N51" s="1"/>
      <c r="O51" s="1"/>
      <c r="P51" s="1"/>
      <c r="Q51" s="1"/>
      <c r="R51" s="1"/>
      <c r="S51" s="1"/>
      <c r="T51" s="37"/>
      <c r="U51" s="37"/>
      <c r="V51" s="37"/>
      <c r="W51" s="37"/>
    </row>
    <row r="52" spans="1:25" ht="20.100000000000001" customHeight="1" thickBot="1">
      <c r="A52" s="28" t="s">
        <v>407</v>
      </c>
      <c r="B52" s="343" t="s">
        <v>339</v>
      </c>
      <c r="C52" s="343" t="s">
        <v>338</v>
      </c>
      <c r="D52" s="343" t="s">
        <v>337</v>
      </c>
      <c r="E52" s="13">
        <v>958</v>
      </c>
      <c r="F52" s="106">
        <v>37</v>
      </c>
      <c r="G52" s="107" t="s">
        <v>57</v>
      </c>
      <c r="H52" s="135">
        <v>28</v>
      </c>
      <c r="I52" s="343" t="s">
        <v>30</v>
      </c>
      <c r="J52" s="339">
        <v>112900</v>
      </c>
      <c r="K52" s="56"/>
      <c r="L52" s="32"/>
      <c r="N52" s="312" t="e">
        <f>#REF!*#REF!</f>
        <v>#REF!</v>
      </c>
      <c r="O52" s="340" t="e">
        <f>#REF!*U52</f>
        <v>#REF!</v>
      </c>
      <c r="P52" s="340" t="e">
        <f>#REF!*W52</f>
        <v>#REF!</v>
      </c>
      <c r="Q52" s="72">
        <v>1145</v>
      </c>
      <c r="R52" s="72">
        <v>318</v>
      </c>
      <c r="S52" s="72">
        <v>755</v>
      </c>
      <c r="T52" s="91">
        <f t="shared" ref="T52:T61" si="6">(Q52/1000)*(R52/1000)*(S52/1000)</f>
        <v>0.27490304999999998</v>
      </c>
      <c r="U52" s="342">
        <f>T52+T53</f>
        <v>0.48311130000000002</v>
      </c>
      <c r="V52" s="182">
        <v>33.299999999999997</v>
      </c>
      <c r="W52" s="338">
        <f>V52+V53</f>
        <v>68.5</v>
      </c>
      <c r="Y52" s="197"/>
    </row>
    <row r="53" spans="1:25" ht="20.100000000000001" customHeight="1" thickBot="1">
      <c r="A53" s="41" t="s">
        <v>387</v>
      </c>
      <c r="B53" s="344"/>
      <c r="C53" s="344"/>
      <c r="D53" s="344"/>
      <c r="E53" s="115"/>
      <c r="F53" s="67">
        <v>56</v>
      </c>
      <c r="G53" s="94" t="s">
        <v>194</v>
      </c>
      <c r="H53" s="111">
        <v>32.5</v>
      </c>
      <c r="I53" s="345"/>
      <c r="J53" s="339"/>
      <c r="K53" s="56"/>
      <c r="L53" s="32"/>
      <c r="N53" s="313"/>
      <c r="O53" s="341"/>
      <c r="P53" s="341"/>
      <c r="Q53" s="72">
        <v>915</v>
      </c>
      <c r="R53" s="72">
        <v>615</v>
      </c>
      <c r="S53" s="72">
        <v>370</v>
      </c>
      <c r="T53" s="91">
        <f t="shared" si="6"/>
        <v>0.20820825000000001</v>
      </c>
      <c r="U53" s="342"/>
      <c r="V53" s="182">
        <v>35.200000000000003</v>
      </c>
      <c r="W53" s="338"/>
      <c r="Y53" s="197"/>
    </row>
    <row r="54" spans="1:25" ht="19.5" customHeight="1" thickBot="1">
      <c r="A54" s="23" t="s">
        <v>408</v>
      </c>
      <c r="B54" s="343" t="s">
        <v>336</v>
      </c>
      <c r="C54" s="343" t="s">
        <v>335</v>
      </c>
      <c r="D54" s="343" t="s">
        <v>334</v>
      </c>
      <c r="E54" s="11">
        <v>1192</v>
      </c>
      <c r="F54" s="16">
        <v>43</v>
      </c>
      <c r="G54" s="113" t="s">
        <v>57</v>
      </c>
      <c r="H54" s="114">
        <v>28</v>
      </c>
      <c r="I54" s="345"/>
      <c r="J54" s="339">
        <v>144500</v>
      </c>
      <c r="K54" s="56"/>
      <c r="L54" s="32"/>
      <c r="N54" s="312" t="e">
        <f>#REF!*#REF!</f>
        <v>#REF!</v>
      </c>
      <c r="O54" s="340" t="e">
        <f>#REF!*U54</f>
        <v>#REF!</v>
      </c>
      <c r="P54" s="340" t="e">
        <f>#REF!*W54</f>
        <v>#REF!</v>
      </c>
      <c r="Q54" s="72">
        <v>1145</v>
      </c>
      <c r="R54" s="72">
        <v>318</v>
      </c>
      <c r="S54" s="72">
        <v>755</v>
      </c>
      <c r="T54" s="91">
        <f t="shared" si="6"/>
        <v>0.27490304999999998</v>
      </c>
      <c r="U54" s="342">
        <f>T54+T55</f>
        <v>0.56795045</v>
      </c>
      <c r="V54" s="182">
        <v>33.1</v>
      </c>
      <c r="W54" s="338">
        <f>V54+V55</f>
        <v>80</v>
      </c>
      <c r="Y54" s="197"/>
    </row>
    <row r="55" spans="1:25" ht="19.5" customHeight="1" thickBot="1">
      <c r="A55" s="41" t="s">
        <v>392</v>
      </c>
      <c r="B55" s="344"/>
      <c r="C55" s="344"/>
      <c r="D55" s="344"/>
      <c r="E55" s="115"/>
      <c r="F55" s="67">
        <v>60</v>
      </c>
      <c r="G55" s="94" t="s">
        <v>193</v>
      </c>
      <c r="H55" s="111">
        <v>43.9</v>
      </c>
      <c r="I55" s="345"/>
      <c r="J55" s="339"/>
      <c r="K55" s="56"/>
      <c r="L55" s="32"/>
      <c r="N55" s="313"/>
      <c r="O55" s="341"/>
      <c r="P55" s="341"/>
      <c r="Q55" s="72">
        <v>995</v>
      </c>
      <c r="R55" s="72">
        <v>740</v>
      </c>
      <c r="S55" s="72">
        <v>398</v>
      </c>
      <c r="T55" s="91">
        <f t="shared" si="6"/>
        <v>0.29304740000000001</v>
      </c>
      <c r="U55" s="342"/>
      <c r="V55" s="182">
        <v>46.9</v>
      </c>
      <c r="W55" s="338"/>
      <c r="Y55" s="197"/>
    </row>
    <row r="56" spans="1:25" ht="19.5" customHeight="1" thickBot="1">
      <c r="A56" s="28" t="s">
        <v>409</v>
      </c>
      <c r="B56" s="343" t="s">
        <v>333</v>
      </c>
      <c r="C56" s="343" t="s">
        <v>332</v>
      </c>
      <c r="D56" s="343" t="s">
        <v>331</v>
      </c>
      <c r="E56" s="13">
        <v>1955</v>
      </c>
      <c r="F56" s="16">
        <v>45</v>
      </c>
      <c r="G56" s="113" t="s">
        <v>58</v>
      </c>
      <c r="H56" s="114">
        <v>41.5</v>
      </c>
      <c r="I56" s="345"/>
      <c r="J56" s="339">
        <v>229900</v>
      </c>
      <c r="K56" s="56"/>
      <c r="L56" s="32"/>
      <c r="N56" s="312" t="e">
        <f>#REF!*#REF!</f>
        <v>#REF!</v>
      </c>
      <c r="O56" s="340" t="e">
        <f>#REF!*U56</f>
        <v>#REF!</v>
      </c>
      <c r="P56" s="340" t="e">
        <f>#REF!*W56</f>
        <v>#REF!</v>
      </c>
      <c r="Q56" s="72">
        <v>1725</v>
      </c>
      <c r="R56" s="72">
        <v>318</v>
      </c>
      <c r="S56" s="72">
        <v>755</v>
      </c>
      <c r="T56" s="91">
        <f t="shared" si="6"/>
        <v>0.41415524999999997</v>
      </c>
      <c r="U56" s="342">
        <f>T56+T57</f>
        <v>0.89648024999999998</v>
      </c>
      <c r="V56" s="182">
        <v>48</v>
      </c>
      <c r="W56" s="338">
        <f>V56+V57</f>
        <v>133</v>
      </c>
      <c r="Y56" s="197"/>
    </row>
    <row r="57" spans="1:25" ht="19.5" customHeight="1" thickBot="1">
      <c r="A57" s="58" t="s">
        <v>394</v>
      </c>
      <c r="B57" s="344"/>
      <c r="C57" s="344"/>
      <c r="D57" s="344"/>
      <c r="E57" s="102"/>
      <c r="F57" s="67">
        <v>63</v>
      </c>
      <c r="G57" s="94" t="s">
        <v>60</v>
      </c>
      <c r="H57" s="67">
        <v>80.5</v>
      </c>
      <c r="I57" s="345"/>
      <c r="J57" s="339"/>
      <c r="K57" s="159"/>
      <c r="L57" s="32"/>
      <c r="N57" s="313"/>
      <c r="O57" s="341"/>
      <c r="P57" s="341"/>
      <c r="Q57" s="72">
        <v>1090</v>
      </c>
      <c r="R57" s="72">
        <v>885</v>
      </c>
      <c r="S57" s="72">
        <v>500</v>
      </c>
      <c r="T57" s="91">
        <f t="shared" si="6"/>
        <v>0.48232500000000006</v>
      </c>
      <c r="U57" s="342"/>
      <c r="V57" s="182">
        <v>85</v>
      </c>
      <c r="W57" s="338"/>
      <c r="Y57" s="197"/>
    </row>
    <row r="58" spans="1:25" ht="19.5" customHeight="1" thickBot="1">
      <c r="A58" s="23" t="s">
        <v>410</v>
      </c>
      <c r="B58" s="343" t="s">
        <v>330</v>
      </c>
      <c r="C58" s="343" t="s">
        <v>329</v>
      </c>
      <c r="D58" s="343" t="s">
        <v>328</v>
      </c>
      <c r="E58" s="11">
        <v>2100</v>
      </c>
      <c r="F58" s="16">
        <v>46</v>
      </c>
      <c r="G58" s="113" t="s">
        <v>58</v>
      </c>
      <c r="H58" s="114">
        <v>41.7</v>
      </c>
      <c r="I58" s="345"/>
      <c r="J58" s="339">
        <v>244900</v>
      </c>
      <c r="K58" s="56"/>
      <c r="L58" s="32"/>
      <c r="N58" s="312" t="e">
        <f>#REF!*#REF!</f>
        <v>#REF!</v>
      </c>
      <c r="O58" s="340" t="e">
        <f>#REF!*U58</f>
        <v>#REF!</v>
      </c>
      <c r="P58" s="340" t="e">
        <f>#REF!*W58</f>
        <v>#REF!</v>
      </c>
      <c r="Q58" s="72">
        <v>1725</v>
      </c>
      <c r="R58" s="72">
        <v>318</v>
      </c>
      <c r="S58" s="72">
        <v>755</v>
      </c>
      <c r="T58" s="91">
        <f t="shared" si="6"/>
        <v>0.41415524999999997</v>
      </c>
      <c r="U58" s="342">
        <f>T58+T59</f>
        <v>1.2163522499999999</v>
      </c>
      <c r="V58" s="182">
        <v>48.5</v>
      </c>
      <c r="W58" s="338">
        <f>V58+V59</f>
        <v>166.8</v>
      </c>
      <c r="Y58" s="197"/>
    </row>
    <row r="59" spans="1:25" ht="19.5" customHeight="1" thickBot="1">
      <c r="A59" s="41" t="s">
        <v>396</v>
      </c>
      <c r="B59" s="344"/>
      <c r="C59" s="344"/>
      <c r="D59" s="344"/>
      <c r="E59" s="115"/>
      <c r="F59" s="67">
        <v>63.5</v>
      </c>
      <c r="G59" s="94" t="s">
        <v>154</v>
      </c>
      <c r="H59" s="111">
        <v>103.7</v>
      </c>
      <c r="I59" s="345"/>
      <c r="J59" s="339"/>
      <c r="K59" s="56"/>
      <c r="L59" s="32"/>
      <c r="N59" s="313"/>
      <c r="O59" s="341"/>
      <c r="P59" s="341"/>
      <c r="Q59" s="72">
        <v>1095</v>
      </c>
      <c r="R59" s="72">
        <v>1480</v>
      </c>
      <c r="S59" s="72">
        <v>495</v>
      </c>
      <c r="T59" s="91">
        <f t="shared" si="6"/>
        <v>0.80219700000000005</v>
      </c>
      <c r="U59" s="342"/>
      <c r="V59" s="182">
        <v>118.3</v>
      </c>
      <c r="W59" s="338"/>
      <c r="Y59" s="197"/>
    </row>
    <row r="60" spans="1:25" ht="19.5" customHeight="1" thickBot="1">
      <c r="A60" s="23" t="s">
        <v>411</v>
      </c>
      <c r="B60" s="343" t="s">
        <v>327</v>
      </c>
      <c r="C60" s="343" t="s">
        <v>326</v>
      </c>
      <c r="D60" s="343" t="s">
        <v>325</v>
      </c>
      <c r="E60" s="11">
        <v>2200</v>
      </c>
      <c r="F60" s="16">
        <v>48</v>
      </c>
      <c r="G60" s="113" t="s">
        <v>58</v>
      </c>
      <c r="H60" s="114">
        <v>42.3</v>
      </c>
      <c r="I60" s="345"/>
      <c r="J60" s="339">
        <v>308900</v>
      </c>
      <c r="K60" s="56"/>
      <c r="L60" s="32"/>
      <c r="N60" s="312" t="e">
        <f>#REF!*#REF!</f>
        <v>#REF!</v>
      </c>
      <c r="O60" s="340" t="e">
        <f>#REF!*U60</f>
        <v>#REF!</v>
      </c>
      <c r="P60" s="340" t="e">
        <f>#REF!*W60</f>
        <v>#REF!</v>
      </c>
      <c r="Q60" s="72">
        <v>1725</v>
      </c>
      <c r="R60" s="72">
        <v>318</v>
      </c>
      <c r="S60" s="72">
        <v>755</v>
      </c>
      <c r="T60" s="91">
        <f t="shared" si="6"/>
        <v>0.41415524999999997</v>
      </c>
      <c r="U60" s="342">
        <f>T60+T61</f>
        <v>1.2163522499999999</v>
      </c>
      <c r="V60" s="182">
        <v>49.2</v>
      </c>
      <c r="W60" s="338">
        <f>V60+V61</f>
        <v>170.4</v>
      </c>
      <c r="Y60" s="197"/>
    </row>
    <row r="61" spans="1:25" ht="19.5" customHeight="1" thickBot="1">
      <c r="A61" s="41" t="s">
        <v>398</v>
      </c>
      <c r="B61" s="344"/>
      <c r="C61" s="344"/>
      <c r="D61" s="344"/>
      <c r="E61" s="115"/>
      <c r="F61" s="67">
        <v>64</v>
      </c>
      <c r="G61" s="94" t="s">
        <v>154</v>
      </c>
      <c r="H61" s="111">
        <v>107</v>
      </c>
      <c r="I61" s="344"/>
      <c r="J61" s="339"/>
      <c r="K61" s="56"/>
      <c r="L61" s="32"/>
      <c r="N61" s="313"/>
      <c r="O61" s="341"/>
      <c r="P61" s="341"/>
      <c r="Q61" s="72">
        <v>1095</v>
      </c>
      <c r="R61" s="72">
        <v>1480</v>
      </c>
      <c r="S61" s="72">
        <v>495</v>
      </c>
      <c r="T61" s="91">
        <f t="shared" si="6"/>
        <v>0.80219700000000005</v>
      </c>
      <c r="U61" s="342"/>
      <c r="V61" s="182">
        <v>121.2</v>
      </c>
      <c r="W61" s="338"/>
      <c r="Y61" s="197"/>
    </row>
    <row r="62" spans="1:25" s="1" customFormat="1" ht="21" customHeight="1" thickBot="1">
      <c r="A62" s="65" t="s">
        <v>210</v>
      </c>
      <c r="B62" s="69"/>
      <c r="C62" s="69"/>
      <c r="D62" s="69"/>
      <c r="E62" s="69"/>
      <c r="F62" s="69"/>
      <c r="G62" s="69"/>
      <c r="H62" s="69"/>
      <c r="I62" s="69"/>
      <c r="J62" s="190"/>
      <c r="K62" s="32"/>
      <c r="L62" s="32"/>
      <c r="M62" s="77"/>
      <c r="N62" s="77"/>
      <c r="O62" s="77"/>
      <c r="P62" s="85"/>
      <c r="Q62" s="32"/>
      <c r="R62" s="187"/>
    </row>
    <row r="63" spans="1:25" s="1" customFormat="1" ht="29.25" customHeight="1">
      <c r="A63" s="158" t="s">
        <v>413</v>
      </c>
      <c r="B63" s="387" t="s">
        <v>426</v>
      </c>
      <c r="C63" s="388"/>
      <c r="D63" s="388"/>
      <c r="E63" s="388"/>
      <c r="F63" s="388"/>
      <c r="G63" s="388"/>
      <c r="H63" s="388"/>
      <c r="I63" s="388"/>
      <c r="J63" s="241">
        <v>5900</v>
      </c>
      <c r="K63" s="32"/>
      <c r="L63" s="32"/>
      <c r="M63" s="79"/>
      <c r="N63" s="79"/>
      <c r="O63" s="79"/>
      <c r="P63" s="85"/>
      <c r="Q63" s="32"/>
      <c r="R63" s="187"/>
      <c r="Y63" s="197"/>
    </row>
    <row r="64" spans="1:25" s="1" customFormat="1" ht="23.25" thickBot="1">
      <c r="A64" s="68" t="s">
        <v>414</v>
      </c>
      <c r="B64" s="389" t="s">
        <v>415</v>
      </c>
      <c r="C64" s="390"/>
      <c r="D64" s="390"/>
      <c r="E64" s="390"/>
      <c r="F64" s="390"/>
      <c r="G64" s="390"/>
      <c r="H64" s="390"/>
      <c r="I64" s="390"/>
      <c r="J64" s="242">
        <v>3700</v>
      </c>
      <c r="K64" s="171"/>
      <c r="L64" s="32"/>
      <c r="M64" s="79"/>
      <c r="N64" s="79"/>
      <c r="O64" s="79"/>
      <c r="P64" s="85"/>
      <c r="Q64" s="32"/>
      <c r="R64" s="187"/>
      <c r="Y64" s="197"/>
    </row>
  </sheetData>
  <mergeCells count="213">
    <mergeCell ref="W49:W50"/>
    <mergeCell ref="I49:I50"/>
    <mergeCell ref="B63:I63"/>
    <mergeCell ref="B64:I64"/>
    <mergeCell ref="B49:B50"/>
    <mergeCell ref="C49:C50"/>
    <mergeCell ref="D49:D50"/>
    <mergeCell ref="J49:J50"/>
    <mergeCell ref="N49:N50"/>
    <mergeCell ref="W54:W55"/>
    <mergeCell ref="C52:C53"/>
    <mergeCell ref="A35:I35"/>
    <mergeCell ref="I36:I47"/>
    <mergeCell ref="D42:D43"/>
    <mergeCell ref="B56:B57"/>
    <mergeCell ref="C56:C57"/>
    <mergeCell ref="B58:B59"/>
    <mergeCell ref="C58:C59"/>
    <mergeCell ref="B60:B61"/>
    <mergeCell ref="C60:C61"/>
    <mergeCell ref="B44:B45"/>
    <mergeCell ref="C44:C45"/>
    <mergeCell ref="D44:D45"/>
    <mergeCell ref="D46:D47"/>
    <mergeCell ref="B38:B39"/>
    <mergeCell ref="C38:C39"/>
    <mergeCell ref="B40:B41"/>
    <mergeCell ref="C40:C41"/>
    <mergeCell ref="B42:B43"/>
    <mergeCell ref="C42:C43"/>
    <mergeCell ref="B46:B47"/>
    <mergeCell ref="C46:C47"/>
    <mergeCell ref="B52:B53"/>
    <mergeCell ref="D19:D21"/>
    <mergeCell ref="D22:D24"/>
    <mergeCell ref="D25:D27"/>
    <mergeCell ref="D28:D30"/>
    <mergeCell ref="A18:I18"/>
    <mergeCell ref="B19:B21"/>
    <mergeCell ref="C19:C21"/>
    <mergeCell ref="C22:C24"/>
    <mergeCell ref="B22:B24"/>
    <mergeCell ref="C28:C30"/>
    <mergeCell ref="B28:B30"/>
    <mergeCell ref="C25:C27"/>
    <mergeCell ref="B25:B27"/>
    <mergeCell ref="A1:A3"/>
    <mergeCell ref="O32:O34"/>
    <mergeCell ref="B1:I1"/>
    <mergeCell ref="B2:I2"/>
    <mergeCell ref="B3:I3"/>
    <mergeCell ref="H4:H5"/>
    <mergeCell ref="I4:I5"/>
    <mergeCell ref="B4:C4"/>
    <mergeCell ref="D4:D5"/>
    <mergeCell ref="E4:E5"/>
    <mergeCell ref="F4:F5"/>
    <mergeCell ref="J15:J17"/>
    <mergeCell ref="J4:J5"/>
    <mergeCell ref="B15:B17"/>
    <mergeCell ref="C15:C17"/>
    <mergeCell ref="D15:D17"/>
    <mergeCell ref="B8:B10"/>
    <mergeCell ref="B11:B13"/>
    <mergeCell ref="C8:C10"/>
    <mergeCell ref="C11:C13"/>
    <mergeCell ref="D8:D10"/>
    <mergeCell ref="D11:D13"/>
    <mergeCell ref="B32:B34"/>
    <mergeCell ref="C32:C34"/>
    <mergeCell ref="W8:W10"/>
    <mergeCell ref="W11:W13"/>
    <mergeCell ref="P11:P13"/>
    <mergeCell ref="N15:N17"/>
    <mergeCell ref="O15:O17"/>
    <mergeCell ref="J32:J34"/>
    <mergeCell ref="U44:U45"/>
    <mergeCell ref="J36:J37"/>
    <mergeCell ref="W15:W17"/>
    <mergeCell ref="W32:W34"/>
    <mergeCell ref="W28:W30"/>
    <mergeCell ref="P19:P21"/>
    <mergeCell ref="U19:U21"/>
    <mergeCell ref="W19:W21"/>
    <mergeCell ref="P22:P24"/>
    <mergeCell ref="J8:J10"/>
    <mergeCell ref="O19:O21"/>
    <mergeCell ref="U22:U24"/>
    <mergeCell ref="W22:W24"/>
    <mergeCell ref="P25:P27"/>
    <mergeCell ref="U25:U27"/>
    <mergeCell ref="W25:W27"/>
    <mergeCell ref="P32:P34"/>
    <mergeCell ref="P44:P45"/>
    <mergeCell ref="U11:U13"/>
    <mergeCell ref="O8:O10"/>
    <mergeCell ref="P8:P10"/>
    <mergeCell ref="U8:U10"/>
    <mergeCell ref="U40:U41"/>
    <mergeCell ref="P15:P17"/>
    <mergeCell ref="U15:U17"/>
    <mergeCell ref="O11:O13"/>
    <mergeCell ref="P28:P30"/>
    <mergeCell ref="U28:U30"/>
    <mergeCell ref="P36:P37"/>
    <mergeCell ref="U36:U37"/>
    <mergeCell ref="O36:O37"/>
    <mergeCell ref="U32:U34"/>
    <mergeCell ref="O22:O24"/>
    <mergeCell ref="I19:I30"/>
    <mergeCell ref="J19:J21"/>
    <mergeCell ref="J42:J43"/>
    <mergeCell ref="J22:J24"/>
    <mergeCell ref="N32:N34"/>
    <mergeCell ref="N36:N37"/>
    <mergeCell ref="N22:N24"/>
    <mergeCell ref="J25:J27"/>
    <mergeCell ref="P4:P5"/>
    <mergeCell ref="A6:I6"/>
    <mergeCell ref="A4:A5"/>
    <mergeCell ref="G4:G5"/>
    <mergeCell ref="A14:I14"/>
    <mergeCell ref="I15:I17"/>
    <mergeCell ref="A7:I7"/>
    <mergeCell ref="A31:I31"/>
    <mergeCell ref="I32:I34"/>
    <mergeCell ref="I8:I13"/>
    <mergeCell ref="N19:N21"/>
    <mergeCell ref="N4:N5"/>
    <mergeCell ref="O4:O5"/>
    <mergeCell ref="C36:C37"/>
    <mergeCell ref="B36:B37"/>
    <mergeCell ref="D32:D34"/>
    <mergeCell ref="P38:P39"/>
    <mergeCell ref="N40:N41"/>
    <mergeCell ref="O40:O41"/>
    <mergeCell ref="J40:J41"/>
    <mergeCell ref="P40:P41"/>
    <mergeCell ref="N8:N10"/>
    <mergeCell ref="J11:J13"/>
    <mergeCell ref="N11:N13"/>
    <mergeCell ref="O28:O30"/>
    <mergeCell ref="N25:N27"/>
    <mergeCell ref="O25:O27"/>
    <mergeCell ref="J28:J30"/>
    <mergeCell ref="N28:N30"/>
    <mergeCell ref="W46:W47"/>
    <mergeCell ref="J44:J45"/>
    <mergeCell ref="N44:N45"/>
    <mergeCell ref="O44:O45"/>
    <mergeCell ref="D36:D37"/>
    <mergeCell ref="D38:D39"/>
    <mergeCell ref="D40:D41"/>
    <mergeCell ref="W36:W37"/>
    <mergeCell ref="U42:U43"/>
    <mergeCell ref="W42:W43"/>
    <mergeCell ref="W44:W45"/>
    <mergeCell ref="J46:J47"/>
    <mergeCell ref="N46:N47"/>
    <mergeCell ref="O46:O47"/>
    <mergeCell ref="P46:P47"/>
    <mergeCell ref="U38:U39"/>
    <mergeCell ref="W38:W39"/>
    <mergeCell ref="W40:W41"/>
    <mergeCell ref="N42:N43"/>
    <mergeCell ref="O42:O43"/>
    <mergeCell ref="P42:P43"/>
    <mergeCell ref="J38:J39"/>
    <mergeCell ref="N38:N39"/>
    <mergeCell ref="O38:O39"/>
    <mergeCell ref="D52:D53"/>
    <mergeCell ref="I52:I61"/>
    <mergeCell ref="B54:B55"/>
    <mergeCell ref="C54:C55"/>
    <mergeCell ref="A51:I51"/>
    <mergeCell ref="D54:D55"/>
    <mergeCell ref="D56:D57"/>
    <mergeCell ref="D58:D59"/>
    <mergeCell ref="U46:U47"/>
    <mergeCell ref="A48:I48"/>
    <mergeCell ref="D60:D61"/>
    <mergeCell ref="O49:O50"/>
    <mergeCell ref="P49:P50"/>
    <mergeCell ref="U49:U50"/>
    <mergeCell ref="J52:J53"/>
    <mergeCell ref="N52:N53"/>
    <mergeCell ref="O52:O53"/>
    <mergeCell ref="P52:P53"/>
    <mergeCell ref="U52:U53"/>
    <mergeCell ref="W52:W53"/>
    <mergeCell ref="J54:J55"/>
    <mergeCell ref="N54:N55"/>
    <mergeCell ref="O54:O55"/>
    <mergeCell ref="P54:P55"/>
    <mergeCell ref="U54:U55"/>
    <mergeCell ref="W58:W59"/>
    <mergeCell ref="J56:J57"/>
    <mergeCell ref="N56:N57"/>
    <mergeCell ref="O56:O57"/>
    <mergeCell ref="P56:P57"/>
    <mergeCell ref="P60:P61"/>
    <mergeCell ref="U60:U61"/>
    <mergeCell ref="W60:W61"/>
    <mergeCell ref="U56:U57"/>
    <mergeCell ref="W56:W57"/>
    <mergeCell ref="J58:J59"/>
    <mergeCell ref="N58:N59"/>
    <mergeCell ref="J60:J61"/>
    <mergeCell ref="N60:N61"/>
    <mergeCell ref="O60:O61"/>
    <mergeCell ref="O58:O59"/>
    <mergeCell ref="P58:P59"/>
    <mergeCell ref="U58:U59"/>
  </mergeCells>
  <printOptions horizontalCentered="1"/>
  <pageMargins left="0.39370078740157483" right="0.39370078740157483" top="0.59055118110236227" bottom="0.59055118110236227" header="0.31496062992125984" footer="0.31496062992125984"/>
  <pageSetup paperSize="9" scale="58" fitToHeight="0" orientation="portrait" r:id="rId1"/>
  <drawing r:id="rId2"/>
</worksheet>
</file>

<file path=xl/worksheets/sheet4.xml><?xml version="1.0" encoding="utf-8"?>
<worksheet xmlns="http://schemas.openxmlformats.org/spreadsheetml/2006/main" xmlns:r="http://schemas.openxmlformats.org/officeDocument/2006/relationships">
  <sheetPr>
    <tabColor theme="3" tint="-0.249977111117893"/>
  </sheetPr>
  <dimension ref="A1:W48"/>
  <sheetViews>
    <sheetView zoomScaleNormal="100" zoomScaleSheetLayoutView="100" workbookViewId="0">
      <pane xSplit="1" ySplit="6" topLeftCell="B7" activePane="bottomRight" state="frozen"/>
      <selection pane="topRight" activeCell="C1" sqref="C1"/>
      <selection pane="bottomLeft" activeCell="A8" sqref="A8"/>
      <selection pane="bottomRight" sqref="A1:A3"/>
    </sheetView>
  </sheetViews>
  <sheetFormatPr defaultColWidth="9.140625" defaultRowHeight="20.25"/>
  <cols>
    <col min="1" max="1" width="28" style="7" customWidth="1"/>
    <col min="2" max="3" width="11" style="8" customWidth="1"/>
    <col min="4" max="4" width="9.42578125" style="9" customWidth="1"/>
    <col min="5" max="5" width="8.85546875" style="8" customWidth="1"/>
    <col min="6" max="6" width="8.42578125" style="8" customWidth="1"/>
    <col min="7" max="7" width="11.28515625" style="8" customWidth="1"/>
    <col min="8" max="8" width="7.42578125" style="9" customWidth="1"/>
    <col min="9" max="9" width="12.140625" style="9" customWidth="1"/>
    <col min="10" max="10" width="19.28515625" style="70" customWidth="1"/>
    <col min="11" max="11" width="7.140625" style="4" customWidth="1"/>
    <col min="12" max="12" width="1.7109375" style="4" customWidth="1"/>
    <col min="13" max="13" width="13" style="4" customWidth="1"/>
    <col min="14" max="14" width="7.140625" style="4" customWidth="1"/>
    <col min="15" max="17" width="10.42578125" style="5" hidden="1" customWidth="1"/>
    <col min="18" max="20" width="6.85546875" style="5" hidden="1" customWidth="1"/>
    <col min="21" max="21" width="9.140625" style="5" hidden="1" customWidth="1"/>
    <col min="22" max="22" width="12.28515625" style="5" hidden="1" customWidth="1"/>
    <col min="23" max="23" width="11.42578125" style="10" bestFit="1" customWidth="1"/>
    <col min="24" max="16384" width="9.140625" style="5"/>
  </cols>
  <sheetData>
    <row r="1" spans="1:23" ht="15.75" customHeight="1" thickBot="1">
      <c r="A1" s="269" t="s">
        <v>13</v>
      </c>
      <c r="B1" s="168"/>
      <c r="C1" s="168"/>
      <c r="D1" s="168"/>
      <c r="E1" s="168"/>
      <c r="F1" s="168"/>
      <c r="G1" s="168"/>
      <c r="H1" s="168"/>
      <c r="I1" s="164" t="s">
        <v>427</v>
      </c>
      <c r="J1" s="403" t="e">
        <f>#REF!+#REF!+#REF!+#REF!+#REF!+#REF!+#REF!+RAC_multi!M8+PAC!N6+'PAC inverter'!N6+'PAC &gt; 22 кВт'!O6+#REF!+#REF!+#REF!</f>
        <v>#REF!</v>
      </c>
      <c r="K1" s="404"/>
      <c r="L1" s="151"/>
      <c r="M1" s="146"/>
      <c r="N1" s="45"/>
    </row>
    <row r="2" spans="1:23" ht="15.75" customHeight="1" thickTop="1" thickBot="1">
      <c r="A2" s="270"/>
      <c r="B2" s="169"/>
      <c r="C2" s="169"/>
      <c r="D2" s="169"/>
      <c r="E2" s="169"/>
      <c r="F2" s="169"/>
      <c r="G2" s="169"/>
      <c r="H2" s="169"/>
      <c r="I2" s="165" t="s">
        <v>11</v>
      </c>
      <c r="J2" s="405" t="e">
        <f>#REF!+#REF!+#REF!+#REF!+#REF!+#REF!+#REF!+RAC_multi!N8+PAC!O6+'PAC inverter'!O6+'PAC &gt; 22 кВт'!P6+#REF!+#REF!+#REF!</f>
        <v>#REF!</v>
      </c>
      <c r="K2" s="406"/>
      <c r="L2" s="152"/>
      <c r="M2" s="148"/>
      <c r="N2" s="123"/>
    </row>
    <row r="3" spans="1:23" ht="15.75" customHeight="1" thickTop="1" thickBot="1">
      <c r="A3" s="271"/>
      <c r="B3" s="170"/>
      <c r="C3" s="170"/>
      <c r="D3" s="170"/>
      <c r="E3" s="170"/>
      <c r="F3" s="170"/>
      <c r="G3" s="170"/>
      <c r="H3" s="170"/>
      <c r="I3" s="166" t="s">
        <v>12</v>
      </c>
      <c r="J3" s="407" t="e">
        <f>#REF!+#REF!+#REF!+#REF!+#REF!+#REF!+#REF!+RAC_multi!O8+PAC!P6+'PAC inverter'!P6+'PAC &gt; 22 кВт'!Q6+#REF!+#REF!+#REF!</f>
        <v>#REF!</v>
      </c>
      <c r="K3" s="408"/>
      <c r="L3" s="153"/>
      <c r="M3" s="147"/>
      <c r="N3" s="45"/>
    </row>
    <row r="4" spans="1:23" ht="24.75" customHeight="1">
      <c r="A4" s="399" t="s">
        <v>19</v>
      </c>
      <c r="B4" s="400" t="s">
        <v>122</v>
      </c>
      <c r="C4" s="401"/>
      <c r="D4" s="402" t="s">
        <v>126</v>
      </c>
      <c r="E4" s="391" t="s">
        <v>20</v>
      </c>
      <c r="F4" s="391" t="s">
        <v>124</v>
      </c>
      <c r="G4" s="391" t="s">
        <v>61</v>
      </c>
      <c r="H4" s="391" t="s">
        <v>4</v>
      </c>
      <c r="I4" s="395" t="s">
        <v>33</v>
      </c>
      <c r="J4" s="397" t="s">
        <v>3</v>
      </c>
      <c r="K4" s="393" t="s">
        <v>14</v>
      </c>
      <c r="L4" s="44"/>
      <c r="M4" s="409" t="s">
        <v>108</v>
      </c>
      <c r="N4" s="44"/>
      <c r="O4" s="31" t="s">
        <v>15</v>
      </c>
      <c r="P4" s="31" t="s">
        <v>16</v>
      </c>
      <c r="Q4" s="31" t="s">
        <v>17</v>
      </c>
      <c r="R4" s="31"/>
      <c r="S4" s="31"/>
      <c r="T4" s="31"/>
      <c r="U4" s="33" t="s">
        <v>10</v>
      </c>
      <c r="V4" s="33" t="s">
        <v>9</v>
      </c>
    </row>
    <row r="5" spans="1:23" ht="24.75" customHeight="1" thickBot="1">
      <c r="A5" s="357"/>
      <c r="B5" s="64" t="s">
        <v>21</v>
      </c>
      <c r="C5" s="64" t="s">
        <v>22</v>
      </c>
      <c r="D5" s="377"/>
      <c r="E5" s="392"/>
      <c r="F5" s="392"/>
      <c r="G5" s="392"/>
      <c r="H5" s="290"/>
      <c r="I5" s="396"/>
      <c r="J5" s="398"/>
      <c r="K5" s="394"/>
      <c r="L5" s="44"/>
      <c r="M5" s="299"/>
      <c r="N5" s="44"/>
    </row>
    <row r="6" spans="1:23" ht="21" customHeight="1" thickBot="1">
      <c r="A6" s="415" t="s">
        <v>6</v>
      </c>
      <c r="B6" s="416"/>
      <c r="C6" s="416"/>
      <c r="D6" s="416"/>
      <c r="E6" s="416"/>
      <c r="F6" s="416"/>
      <c r="G6" s="416"/>
      <c r="H6" s="416"/>
      <c r="I6" s="416"/>
      <c r="J6" s="416"/>
      <c r="K6" s="417"/>
      <c r="L6" s="47"/>
      <c r="M6" s="132"/>
      <c r="N6" s="47"/>
      <c r="O6" s="36">
        <f>SUM(O27:O48)</f>
        <v>0</v>
      </c>
      <c r="P6" s="36">
        <f>SUM(P27:P48)</f>
        <v>0</v>
      </c>
      <c r="Q6" s="36">
        <f>SUM(Q27:Q48)</f>
        <v>0</v>
      </c>
      <c r="R6" s="36"/>
      <c r="S6" s="36"/>
      <c r="T6" s="36"/>
    </row>
    <row r="7" spans="1:23" s="29" customFormat="1" ht="27" customHeight="1" thickBot="1">
      <c r="A7" s="412" t="s">
        <v>158</v>
      </c>
      <c r="B7" s="413"/>
      <c r="C7" s="413"/>
      <c r="D7" s="413"/>
      <c r="E7" s="413"/>
      <c r="F7" s="413"/>
      <c r="G7" s="413"/>
      <c r="H7" s="413"/>
      <c r="I7" s="413"/>
      <c r="J7" s="413"/>
      <c r="K7" s="414"/>
      <c r="L7" s="34"/>
      <c r="M7" s="117"/>
      <c r="N7" s="56"/>
      <c r="O7" s="10"/>
      <c r="V7" s="35"/>
      <c r="W7" s="156"/>
    </row>
    <row r="8" spans="1:23" ht="28.5" customHeight="1" thickBot="1">
      <c r="A8" s="346" t="s">
        <v>169</v>
      </c>
      <c r="B8" s="347"/>
      <c r="C8" s="347"/>
      <c r="D8" s="347"/>
      <c r="E8" s="347"/>
      <c r="F8" s="347"/>
      <c r="G8" s="347"/>
      <c r="H8" s="347"/>
      <c r="I8" s="348"/>
      <c r="J8" s="167" t="s">
        <v>62</v>
      </c>
      <c r="K8" s="122"/>
      <c r="L8" s="55"/>
      <c r="M8" s="119"/>
      <c r="N8" s="53"/>
      <c r="O8" s="130"/>
      <c r="U8" s="37"/>
      <c r="V8" s="37"/>
    </row>
    <row r="9" spans="1:23" ht="20.100000000000001" customHeight="1">
      <c r="A9" s="155" t="s">
        <v>159</v>
      </c>
      <c r="B9" s="14">
        <v>13</v>
      </c>
      <c r="C9" s="24">
        <v>13.75</v>
      </c>
      <c r="D9" s="422">
        <v>8.1999999999999993</v>
      </c>
      <c r="E9" s="11">
        <v>1800</v>
      </c>
      <c r="F9" s="11">
        <v>41</v>
      </c>
      <c r="G9" s="11" t="s">
        <v>24</v>
      </c>
      <c r="H9" s="24">
        <v>29.2</v>
      </c>
      <c r="I9" s="258" t="s">
        <v>30</v>
      </c>
      <c r="J9" s="161" t="s">
        <v>195</v>
      </c>
      <c r="K9" s="425"/>
      <c r="L9" s="32"/>
      <c r="M9" s="410">
        <v>1280000</v>
      </c>
      <c r="N9" s="56"/>
      <c r="O9" s="430"/>
      <c r="P9" s="340">
        <f>IF(OR(U9="",K9=""),0,(K9*U9)+(K9*U14))</f>
        <v>0</v>
      </c>
      <c r="Q9" s="340">
        <f>IF(OR(V9="",K9=""),0,(K9*V9)+(K9*V14))</f>
        <v>0</v>
      </c>
      <c r="R9" s="72"/>
      <c r="S9" s="72"/>
      <c r="T9" s="72"/>
      <c r="U9" s="37">
        <f>(R9/1000)*(S9/1000)*(T9/1000)</f>
        <v>0</v>
      </c>
      <c r="V9" s="37">
        <v>35.200000000000003</v>
      </c>
    </row>
    <row r="10" spans="1:23" ht="20.100000000000001" customHeight="1">
      <c r="A10" s="155" t="s">
        <v>412</v>
      </c>
      <c r="B10" s="14"/>
      <c r="C10" s="14"/>
      <c r="D10" s="423"/>
      <c r="E10" s="11" t="s">
        <v>18</v>
      </c>
      <c r="F10" s="11" t="s">
        <v>18</v>
      </c>
      <c r="G10" s="11" t="s">
        <v>127</v>
      </c>
      <c r="H10" s="24">
        <v>5</v>
      </c>
      <c r="I10" s="258"/>
      <c r="J10" s="161" t="s">
        <v>195</v>
      </c>
      <c r="K10" s="426"/>
      <c r="L10" s="32"/>
      <c r="M10" s="428"/>
      <c r="N10" s="56"/>
      <c r="O10" s="430"/>
      <c r="P10" s="350"/>
      <c r="Q10" s="350"/>
      <c r="R10" s="72">
        <v>1035</v>
      </c>
      <c r="S10" s="72">
        <v>90</v>
      </c>
      <c r="T10" s="72">
        <v>1035</v>
      </c>
      <c r="U10" s="37">
        <f t="shared" ref="U10" si="0">(R10/1000)*(S10/1000)*(T10/1000)</f>
        <v>9.6410249999999975E-2</v>
      </c>
      <c r="V10" s="37">
        <v>7.9</v>
      </c>
    </row>
    <row r="11" spans="1:23" ht="20.100000000000001" customHeight="1">
      <c r="A11" s="155" t="s">
        <v>159</v>
      </c>
      <c r="B11" s="14">
        <v>13</v>
      </c>
      <c r="C11" s="24">
        <v>13.75</v>
      </c>
      <c r="D11" s="423"/>
      <c r="E11" s="11">
        <v>1800</v>
      </c>
      <c r="F11" s="11">
        <v>41</v>
      </c>
      <c r="G11" s="11" t="s">
        <v>24</v>
      </c>
      <c r="H11" s="24">
        <v>29.2</v>
      </c>
      <c r="I11" s="258"/>
      <c r="J11" s="161" t="s">
        <v>195</v>
      </c>
      <c r="K11" s="426"/>
      <c r="L11" s="32"/>
      <c r="M11" s="428"/>
      <c r="N11" s="56"/>
      <c r="O11" s="430"/>
      <c r="P11" s="350"/>
      <c r="Q11" s="350"/>
      <c r="R11" s="72"/>
      <c r="S11" s="72"/>
      <c r="T11" s="72"/>
      <c r="U11" s="37">
        <f>(R11/1000)*(S11/1000)*(T11/1000)</f>
        <v>0</v>
      </c>
      <c r="V11" s="37">
        <v>35.200000000000003</v>
      </c>
    </row>
    <row r="12" spans="1:23" ht="20.100000000000001" customHeight="1">
      <c r="A12" s="155" t="s">
        <v>412</v>
      </c>
      <c r="B12" s="14"/>
      <c r="C12" s="14"/>
      <c r="D12" s="423"/>
      <c r="E12" s="11" t="s">
        <v>18</v>
      </c>
      <c r="F12" s="11" t="s">
        <v>18</v>
      </c>
      <c r="G12" s="11" t="s">
        <v>127</v>
      </c>
      <c r="H12" s="24">
        <v>5</v>
      </c>
      <c r="I12" s="258"/>
      <c r="J12" s="161" t="s">
        <v>195</v>
      </c>
      <c r="K12" s="426"/>
      <c r="L12" s="32"/>
      <c r="M12" s="428"/>
      <c r="N12" s="56"/>
      <c r="O12" s="430"/>
      <c r="P12" s="350"/>
      <c r="Q12" s="350"/>
      <c r="R12" s="72">
        <v>1035</v>
      </c>
      <c r="S12" s="72">
        <v>90</v>
      </c>
      <c r="T12" s="72">
        <v>1035</v>
      </c>
      <c r="U12" s="37">
        <f t="shared" ref="U12:U13" si="1">(R12/1000)*(S12/1000)*(T12/1000)</f>
        <v>9.6410249999999975E-2</v>
      </c>
      <c r="V12" s="37">
        <v>7.9</v>
      </c>
    </row>
    <row r="13" spans="1:23" ht="20.100000000000001" customHeight="1">
      <c r="A13" s="155" t="s">
        <v>160</v>
      </c>
      <c r="B13" s="14"/>
      <c r="C13" s="14"/>
      <c r="D13" s="423"/>
      <c r="E13" s="11" t="s">
        <v>18</v>
      </c>
      <c r="F13" s="11" t="s">
        <v>18</v>
      </c>
      <c r="G13" s="11" t="s">
        <v>18</v>
      </c>
      <c r="H13" s="24">
        <v>0.4</v>
      </c>
      <c r="I13" s="258"/>
      <c r="J13" s="161" t="s">
        <v>195</v>
      </c>
      <c r="K13" s="426"/>
      <c r="L13" s="32"/>
      <c r="M13" s="428"/>
      <c r="N13" s="56"/>
      <c r="O13" s="430"/>
      <c r="P13" s="350"/>
      <c r="Q13" s="350"/>
      <c r="R13" s="144">
        <v>290</v>
      </c>
      <c r="S13" s="144">
        <v>105</v>
      </c>
      <c r="T13" s="144">
        <v>100</v>
      </c>
      <c r="U13" s="37">
        <f t="shared" si="1"/>
        <v>3.045E-3</v>
      </c>
      <c r="V13" s="37">
        <v>0.6</v>
      </c>
    </row>
    <row r="14" spans="1:23" ht="20.100000000000001" customHeight="1" thickBot="1">
      <c r="A14" s="155" t="s">
        <v>161</v>
      </c>
      <c r="B14" s="14">
        <v>26</v>
      </c>
      <c r="C14" s="14">
        <v>27.5</v>
      </c>
      <c r="D14" s="424"/>
      <c r="E14" s="11" t="s">
        <v>18</v>
      </c>
      <c r="F14" s="11">
        <v>60</v>
      </c>
      <c r="G14" s="11" t="s">
        <v>162</v>
      </c>
      <c r="H14" s="24">
        <v>142</v>
      </c>
      <c r="I14" s="258"/>
      <c r="J14" s="161" t="s">
        <v>195</v>
      </c>
      <c r="K14" s="427"/>
      <c r="L14" s="32"/>
      <c r="M14" s="411"/>
      <c r="N14" s="56"/>
      <c r="O14" s="430"/>
      <c r="P14" s="341"/>
      <c r="Q14" s="341"/>
      <c r="R14" s="72">
        <v>1270</v>
      </c>
      <c r="S14" s="72">
        <v>1720</v>
      </c>
      <c r="T14" s="72">
        <v>565</v>
      </c>
      <c r="U14" s="37">
        <f>(R14/1000)*(S14/1000)*(T14/1000)</f>
        <v>1.234186</v>
      </c>
      <c r="V14" s="37">
        <v>164</v>
      </c>
    </row>
    <row r="15" spans="1:23" ht="28.5" customHeight="1" thickBot="1">
      <c r="A15" s="346" t="s">
        <v>428</v>
      </c>
      <c r="B15" s="347"/>
      <c r="C15" s="347"/>
      <c r="D15" s="347"/>
      <c r="E15" s="347"/>
      <c r="F15" s="347"/>
      <c r="G15" s="347"/>
      <c r="H15" s="347"/>
      <c r="I15" s="348"/>
      <c r="J15" s="167" t="s">
        <v>62</v>
      </c>
      <c r="K15" s="122"/>
      <c r="L15" s="55"/>
      <c r="M15" s="119"/>
      <c r="N15" s="53"/>
      <c r="O15" s="130"/>
      <c r="U15" s="37"/>
      <c r="V15" s="37"/>
    </row>
    <row r="16" spans="1:23" ht="20.100000000000001" customHeight="1">
      <c r="A16" s="155" t="s">
        <v>163</v>
      </c>
      <c r="B16" s="429">
        <v>26</v>
      </c>
      <c r="C16" s="429">
        <v>30</v>
      </c>
      <c r="D16" s="451">
        <v>11.3</v>
      </c>
      <c r="E16" s="11">
        <v>4400</v>
      </c>
      <c r="F16" s="11">
        <v>55</v>
      </c>
      <c r="G16" s="11" t="s">
        <v>164</v>
      </c>
      <c r="H16" s="24">
        <v>85</v>
      </c>
      <c r="I16" s="258" t="s">
        <v>30</v>
      </c>
      <c r="J16" s="161" t="s">
        <v>195</v>
      </c>
      <c r="K16" s="425"/>
      <c r="L16" s="32"/>
      <c r="M16" s="410">
        <v>1294000</v>
      </c>
      <c r="N16" s="56"/>
      <c r="O16" s="430"/>
      <c r="P16" s="340">
        <f>IF(OR(U16="",K16=""),0,(K16*U16)+(K16*U17))</f>
        <v>0</v>
      </c>
      <c r="Q16" s="340">
        <f>IF(OR(V16="",K16=""),0,(K16*V16)+(K16*V17))</f>
        <v>0</v>
      </c>
      <c r="R16" s="72">
        <v>1555</v>
      </c>
      <c r="S16" s="72">
        <v>500</v>
      </c>
      <c r="T16" s="72">
        <v>875</v>
      </c>
      <c r="U16" s="37">
        <f>(R16/1000)*(S16/1000)*(T16/1000)</f>
        <v>0.68031249999999999</v>
      </c>
      <c r="V16" s="37">
        <v>94</v>
      </c>
    </row>
    <row r="17" spans="1:23" ht="20.100000000000001" customHeight="1" thickBot="1">
      <c r="A17" s="155" t="s">
        <v>161</v>
      </c>
      <c r="B17" s="429"/>
      <c r="C17" s="429"/>
      <c r="D17" s="451"/>
      <c r="E17" s="11" t="s">
        <v>18</v>
      </c>
      <c r="F17" s="11">
        <v>60</v>
      </c>
      <c r="G17" s="11" t="s">
        <v>162</v>
      </c>
      <c r="H17" s="24">
        <v>142</v>
      </c>
      <c r="I17" s="258"/>
      <c r="J17" s="161" t="s">
        <v>195</v>
      </c>
      <c r="K17" s="427"/>
      <c r="L17" s="32"/>
      <c r="M17" s="411"/>
      <c r="N17" s="56"/>
      <c r="O17" s="430"/>
      <c r="P17" s="341"/>
      <c r="Q17" s="341"/>
      <c r="R17" s="72">
        <v>1270</v>
      </c>
      <c r="S17" s="72">
        <v>1720</v>
      </c>
      <c r="T17" s="72">
        <v>565</v>
      </c>
      <c r="U17" s="37">
        <f>(R17/1000)*(S17/1000)*(T17/1000)</f>
        <v>1.234186</v>
      </c>
      <c r="V17" s="37">
        <v>164</v>
      </c>
    </row>
    <row r="18" spans="1:23" ht="28.5" customHeight="1" thickBot="1">
      <c r="A18" s="346" t="s">
        <v>429</v>
      </c>
      <c r="B18" s="347"/>
      <c r="C18" s="347"/>
      <c r="D18" s="347"/>
      <c r="E18" s="347"/>
      <c r="F18" s="347"/>
      <c r="G18" s="347"/>
      <c r="H18" s="347"/>
      <c r="I18" s="348"/>
      <c r="J18" s="167" t="s">
        <v>62</v>
      </c>
      <c r="K18" s="122"/>
      <c r="L18" s="55"/>
      <c r="M18" s="119"/>
      <c r="N18" s="53"/>
      <c r="O18" s="130"/>
      <c r="U18" s="37"/>
      <c r="V18" s="37"/>
    </row>
    <row r="19" spans="1:23" ht="20.100000000000001" customHeight="1">
      <c r="A19" s="155" t="s">
        <v>165</v>
      </c>
      <c r="B19" s="429">
        <v>26</v>
      </c>
      <c r="C19" s="429">
        <v>30</v>
      </c>
      <c r="D19" s="451">
        <v>11.6</v>
      </c>
      <c r="E19" s="11">
        <v>4600</v>
      </c>
      <c r="F19" s="11">
        <v>55</v>
      </c>
      <c r="G19" s="11" t="s">
        <v>164</v>
      </c>
      <c r="H19" s="24">
        <v>90</v>
      </c>
      <c r="I19" s="258" t="s">
        <v>30</v>
      </c>
      <c r="J19" s="161" t="s">
        <v>195</v>
      </c>
      <c r="K19" s="425"/>
      <c r="L19" s="32"/>
      <c r="M19" s="453">
        <v>1304000</v>
      </c>
      <c r="N19" s="56"/>
      <c r="O19" s="430"/>
      <c r="P19" s="340">
        <f>IF(OR(U19="",K19=""),0,(K19*U19)+(K19*U20))</f>
        <v>0</v>
      </c>
      <c r="Q19" s="340">
        <f>IF(OR(V19="",K19=""),0,(K19*V19)+(K19*V20))</f>
        <v>0</v>
      </c>
      <c r="R19" s="72"/>
      <c r="S19" s="72"/>
      <c r="T19" s="72"/>
      <c r="U19" s="37">
        <f>(R19/1000)*(S19/1000)*(T19/1000)</f>
        <v>0</v>
      </c>
      <c r="V19" s="37">
        <v>99</v>
      </c>
    </row>
    <row r="20" spans="1:23" ht="20.100000000000001" customHeight="1" thickBot="1">
      <c r="A20" s="155" t="s">
        <v>161</v>
      </c>
      <c r="B20" s="429"/>
      <c r="C20" s="429"/>
      <c r="D20" s="451"/>
      <c r="E20" s="11" t="s">
        <v>18</v>
      </c>
      <c r="F20" s="11">
        <v>60</v>
      </c>
      <c r="G20" s="11" t="s">
        <v>162</v>
      </c>
      <c r="H20" s="24">
        <v>142</v>
      </c>
      <c r="I20" s="258"/>
      <c r="J20" s="161" t="s">
        <v>195</v>
      </c>
      <c r="K20" s="427"/>
      <c r="L20" s="32"/>
      <c r="M20" s="431"/>
      <c r="N20" s="56"/>
      <c r="O20" s="430"/>
      <c r="P20" s="341"/>
      <c r="Q20" s="341"/>
      <c r="R20" s="72">
        <v>1270</v>
      </c>
      <c r="S20" s="72">
        <v>1720</v>
      </c>
      <c r="T20" s="72">
        <v>565</v>
      </c>
      <c r="U20" s="37">
        <f>(R20/1000)*(S20/1000)*(T20/1000)</f>
        <v>1.234186</v>
      </c>
      <c r="V20" s="37">
        <v>164</v>
      </c>
    </row>
    <row r="21" spans="1:23" ht="28.5" customHeight="1" thickBot="1">
      <c r="A21" s="346" t="s">
        <v>166</v>
      </c>
      <c r="B21" s="347"/>
      <c r="C21" s="347"/>
      <c r="D21" s="347"/>
      <c r="E21" s="347"/>
      <c r="F21" s="347"/>
      <c r="G21" s="347"/>
      <c r="H21" s="347"/>
      <c r="I21" s="348"/>
      <c r="J21" s="167" t="s">
        <v>62</v>
      </c>
      <c r="K21" s="122"/>
      <c r="L21" s="55"/>
      <c r="M21" s="119"/>
      <c r="N21" s="53"/>
      <c r="O21" s="130"/>
      <c r="U21" s="37"/>
      <c r="V21" s="37"/>
    </row>
    <row r="22" spans="1:23" ht="20.100000000000001" customHeight="1">
      <c r="A22" s="155" t="s">
        <v>167</v>
      </c>
      <c r="B22" s="429">
        <v>28</v>
      </c>
      <c r="C22" s="429">
        <v>30</v>
      </c>
      <c r="D22" s="451">
        <v>11</v>
      </c>
      <c r="E22" s="11">
        <v>4500</v>
      </c>
      <c r="F22" s="11">
        <v>60</v>
      </c>
      <c r="G22" s="11" t="s">
        <v>168</v>
      </c>
      <c r="H22" s="24">
        <v>137</v>
      </c>
      <c r="I22" s="258" t="s">
        <v>30</v>
      </c>
      <c r="J22" s="161" t="s">
        <v>195</v>
      </c>
      <c r="K22" s="425"/>
      <c r="L22" s="32"/>
      <c r="M22" s="410">
        <v>1395000</v>
      </c>
      <c r="N22" s="56"/>
      <c r="O22" s="430"/>
      <c r="P22" s="340">
        <f>IF(OR(U22="",K22=""),0,(K22*U22)+(K22*U23))</f>
        <v>0</v>
      </c>
      <c r="Q22" s="340">
        <f>IF(OR(V22="",K22=""),0,(K22*V22)+(K22*V23))</f>
        <v>0</v>
      </c>
      <c r="R22" s="72"/>
      <c r="S22" s="72"/>
      <c r="T22" s="72"/>
      <c r="U22" s="37">
        <f>(R22/1000)*(S22/1000)*(T22/1000)</f>
        <v>0</v>
      </c>
      <c r="V22" s="37">
        <v>164</v>
      </c>
    </row>
    <row r="23" spans="1:23" ht="20.100000000000001" customHeight="1" thickBot="1">
      <c r="A23" s="155" t="s">
        <v>161</v>
      </c>
      <c r="B23" s="429"/>
      <c r="C23" s="429"/>
      <c r="D23" s="451"/>
      <c r="E23" s="11" t="s">
        <v>18</v>
      </c>
      <c r="F23" s="11">
        <v>60</v>
      </c>
      <c r="G23" s="11" t="s">
        <v>162</v>
      </c>
      <c r="H23" s="24">
        <v>142</v>
      </c>
      <c r="I23" s="258"/>
      <c r="J23" s="161" t="s">
        <v>195</v>
      </c>
      <c r="K23" s="427"/>
      <c r="L23" s="32"/>
      <c r="M23" s="411"/>
      <c r="N23" s="56"/>
      <c r="O23" s="430"/>
      <c r="P23" s="341"/>
      <c r="Q23" s="341"/>
      <c r="R23" s="72">
        <v>1270</v>
      </c>
      <c r="S23" s="72">
        <v>1720</v>
      </c>
      <c r="T23" s="72">
        <v>565</v>
      </c>
      <c r="U23" s="37">
        <f>(R23/1000)*(S23/1000)*(T23/1000)</f>
        <v>1.234186</v>
      </c>
      <c r="V23" s="37">
        <v>164</v>
      </c>
    </row>
    <row r="24" spans="1:23" ht="28.5" customHeight="1" thickBot="1">
      <c r="A24" s="346" t="s">
        <v>430</v>
      </c>
      <c r="B24" s="347"/>
      <c r="C24" s="347"/>
      <c r="D24" s="347"/>
      <c r="E24" s="347"/>
      <c r="F24" s="347"/>
      <c r="G24" s="347"/>
      <c r="H24" s="347"/>
      <c r="I24" s="348"/>
      <c r="J24" s="167" t="s">
        <v>62</v>
      </c>
      <c r="K24" s="122"/>
      <c r="L24" s="55"/>
      <c r="M24" s="119"/>
      <c r="N24" s="53"/>
      <c r="O24" s="130"/>
      <c r="R24" s="140"/>
      <c r="S24" s="140"/>
      <c r="T24" s="140"/>
      <c r="U24" s="37"/>
      <c r="V24" s="37"/>
    </row>
    <row r="25" spans="1:23" ht="20.100000000000001" customHeight="1">
      <c r="A25" s="39" t="s">
        <v>145</v>
      </c>
      <c r="B25" s="441">
        <v>28</v>
      </c>
      <c r="C25" s="441">
        <v>31.5</v>
      </c>
      <c r="D25" s="451">
        <v>9</v>
      </c>
      <c r="E25" s="18" t="s">
        <v>146</v>
      </c>
      <c r="F25" s="18" t="s">
        <v>147</v>
      </c>
      <c r="G25" s="142" t="s">
        <v>148</v>
      </c>
      <c r="H25" s="125">
        <v>83</v>
      </c>
      <c r="I25" s="450" t="s">
        <v>30</v>
      </c>
      <c r="J25" s="161" t="s">
        <v>195</v>
      </c>
      <c r="K25" s="425"/>
      <c r="L25" s="32"/>
      <c r="M25" s="410">
        <v>1510000</v>
      </c>
      <c r="N25" s="56"/>
      <c r="O25" s="430"/>
      <c r="P25" s="340">
        <f>IF(OR(U25="",K25=""),0,(K25*U25)+(K25*U26))</f>
        <v>0</v>
      </c>
      <c r="Q25" s="340">
        <f>IF(OR(V25="",K25=""),0,(K25*V25)+(K25*V26))</f>
        <v>0</v>
      </c>
      <c r="R25" s="72">
        <v>545</v>
      </c>
      <c r="S25" s="72">
        <v>1555</v>
      </c>
      <c r="T25" s="72">
        <v>875</v>
      </c>
      <c r="U25" s="37">
        <f t="shared" ref="U25:U26" si="2">(R25/1000)*(S25/1000)*(T25/1000)</f>
        <v>0.74154062499999995</v>
      </c>
      <c r="V25" s="37">
        <v>92</v>
      </c>
    </row>
    <row r="26" spans="1:23" ht="20.100000000000001" customHeight="1" thickBot="1">
      <c r="A26" s="39" t="s">
        <v>149</v>
      </c>
      <c r="B26" s="441"/>
      <c r="C26" s="441"/>
      <c r="D26" s="451"/>
      <c r="E26" s="18" t="s">
        <v>18</v>
      </c>
      <c r="F26" s="18">
        <v>59</v>
      </c>
      <c r="G26" s="142" t="s">
        <v>150</v>
      </c>
      <c r="H26" s="125">
        <v>148</v>
      </c>
      <c r="I26" s="450"/>
      <c r="J26" s="161" t="s">
        <v>195</v>
      </c>
      <c r="K26" s="427"/>
      <c r="L26" s="32"/>
      <c r="M26" s="411"/>
      <c r="N26" s="56"/>
      <c r="O26" s="430"/>
      <c r="P26" s="341"/>
      <c r="Q26" s="341"/>
      <c r="R26" s="72">
        <v>565</v>
      </c>
      <c r="S26" s="72">
        <v>1270</v>
      </c>
      <c r="T26" s="72">
        <v>1720</v>
      </c>
      <c r="U26" s="37">
        <f t="shared" si="2"/>
        <v>1.2341859999999998</v>
      </c>
      <c r="V26" s="37">
        <v>164</v>
      </c>
    </row>
    <row r="27" spans="1:23" s="29" customFormat="1" ht="27" customHeight="1" thickBot="1">
      <c r="A27" s="412" t="s">
        <v>157</v>
      </c>
      <c r="B27" s="413"/>
      <c r="C27" s="413"/>
      <c r="D27" s="413"/>
      <c r="E27" s="413"/>
      <c r="F27" s="413"/>
      <c r="G27" s="413"/>
      <c r="H27" s="413"/>
      <c r="I27" s="413"/>
      <c r="J27" s="413"/>
      <c r="K27" s="414"/>
      <c r="L27" s="34"/>
      <c r="M27" s="117"/>
      <c r="N27" s="56"/>
      <c r="O27" s="10"/>
      <c r="V27" s="35"/>
      <c r="W27" s="10"/>
    </row>
    <row r="28" spans="1:23" ht="28.5" customHeight="1" thickBot="1">
      <c r="A28" s="346" t="s">
        <v>155</v>
      </c>
      <c r="B28" s="347"/>
      <c r="C28" s="347"/>
      <c r="D28" s="347"/>
      <c r="E28" s="347"/>
      <c r="F28" s="347"/>
      <c r="G28" s="347"/>
      <c r="H28" s="347"/>
      <c r="I28" s="348"/>
      <c r="J28" s="167" t="s">
        <v>62</v>
      </c>
      <c r="K28" s="122"/>
      <c r="L28" s="55"/>
      <c r="M28" s="119"/>
      <c r="N28" s="53"/>
      <c r="O28" s="130"/>
      <c r="U28" s="37"/>
      <c r="V28" s="37"/>
    </row>
    <row r="29" spans="1:23" ht="20.100000000000001" customHeight="1">
      <c r="A29" s="42" t="s">
        <v>63</v>
      </c>
      <c r="B29" s="420">
        <v>22.3</v>
      </c>
      <c r="C29" s="420">
        <v>25</v>
      </c>
      <c r="D29" s="418">
        <v>7.5</v>
      </c>
      <c r="E29" s="19">
        <v>4500</v>
      </c>
      <c r="F29" s="19">
        <v>56</v>
      </c>
      <c r="G29" s="143" t="s">
        <v>75</v>
      </c>
      <c r="H29" s="124">
        <v>94</v>
      </c>
      <c r="I29" s="448" t="s">
        <v>30</v>
      </c>
      <c r="J29" s="161" t="s">
        <v>195</v>
      </c>
      <c r="K29" s="425"/>
      <c r="L29" s="32"/>
      <c r="M29" s="410">
        <v>1151000</v>
      </c>
      <c r="N29" s="56"/>
      <c r="O29" s="430"/>
      <c r="P29" s="340">
        <f>IF(OR(U29="",K29=""),0,(K29*U29)+(K29*U30))</f>
        <v>0</v>
      </c>
      <c r="Q29" s="340">
        <f>IF(OR(V29="",K29=""),0,(K29*V29)+(K29*V30))</f>
        <v>0</v>
      </c>
      <c r="R29" s="72">
        <v>1555</v>
      </c>
      <c r="S29" s="72">
        <v>500</v>
      </c>
      <c r="T29" s="72">
        <v>875</v>
      </c>
      <c r="U29" s="37">
        <f t="shared" ref="U29:U34" si="3">(R29/1000)*(S29/1000)*(T29/1000)</f>
        <v>0.68031249999999999</v>
      </c>
      <c r="V29" s="37">
        <v>106</v>
      </c>
    </row>
    <row r="30" spans="1:23" ht="19.5" customHeight="1">
      <c r="A30" s="42" t="s">
        <v>64</v>
      </c>
      <c r="B30" s="421"/>
      <c r="C30" s="421"/>
      <c r="D30" s="419"/>
      <c r="E30" s="18" t="s">
        <v>18</v>
      </c>
      <c r="F30" s="18">
        <v>68</v>
      </c>
      <c r="G30" s="15" t="s">
        <v>36</v>
      </c>
      <c r="H30" s="125">
        <v>174</v>
      </c>
      <c r="I30" s="449"/>
      <c r="J30" s="161" t="s">
        <v>195</v>
      </c>
      <c r="K30" s="432"/>
      <c r="L30" s="32"/>
      <c r="M30" s="411"/>
      <c r="N30" s="56"/>
      <c r="O30" s="430"/>
      <c r="P30" s="341"/>
      <c r="Q30" s="341"/>
      <c r="R30" s="72">
        <v>1320</v>
      </c>
      <c r="S30" s="72">
        <v>1060</v>
      </c>
      <c r="T30" s="72">
        <v>730</v>
      </c>
      <c r="U30" s="37">
        <f t="shared" si="3"/>
        <v>1.0214160000000001</v>
      </c>
      <c r="V30" s="37">
        <v>193</v>
      </c>
    </row>
    <row r="31" spans="1:23" ht="20.100000000000001" customHeight="1">
      <c r="A31" s="42" t="s">
        <v>72</v>
      </c>
      <c r="B31" s="441">
        <v>28.1</v>
      </c>
      <c r="C31" s="441">
        <v>31.1</v>
      </c>
      <c r="D31" s="418">
        <v>9.6</v>
      </c>
      <c r="E31" s="18">
        <v>5100</v>
      </c>
      <c r="F31" s="18">
        <v>56</v>
      </c>
      <c r="G31" s="11" t="s">
        <v>112</v>
      </c>
      <c r="H31" s="125">
        <v>97</v>
      </c>
      <c r="I31" s="449"/>
      <c r="J31" s="161" t="s">
        <v>195</v>
      </c>
      <c r="K31" s="433"/>
      <c r="L31" s="32"/>
      <c r="M31" s="410">
        <v>1170000</v>
      </c>
      <c r="N31" s="56"/>
      <c r="O31" s="430"/>
      <c r="P31" s="340">
        <f>IF(OR(U31="",K31=""),0,(K31*U31)+(K31*U32))</f>
        <v>0</v>
      </c>
      <c r="Q31" s="340">
        <f>IF(OR(V31="",K31=""),0,(K31*V31)+(K31*V32))</f>
        <v>0</v>
      </c>
      <c r="R31" s="72">
        <v>1555</v>
      </c>
      <c r="S31" s="72">
        <v>500</v>
      </c>
      <c r="T31" s="72">
        <v>875</v>
      </c>
      <c r="U31" s="37">
        <f t="shared" si="3"/>
        <v>0.68031249999999999</v>
      </c>
      <c r="V31" s="37">
        <v>109</v>
      </c>
    </row>
    <row r="32" spans="1:23" ht="20.100000000000001" customHeight="1">
      <c r="A32" s="42" t="s">
        <v>73</v>
      </c>
      <c r="B32" s="441">
        <v>28.1</v>
      </c>
      <c r="C32" s="441">
        <v>31.1</v>
      </c>
      <c r="D32" s="419"/>
      <c r="E32" s="18" t="s">
        <v>18</v>
      </c>
      <c r="F32" s="18">
        <v>68</v>
      </c>
      <c r="G32" s="15" t="s">
        <v>77</v>
      </c>
      <c r="H32" s="125">
        <v>177</v>
      </c>
      <c r="I32" s="449"/>
      <c r="J32" s="161" t="s">
        <v>195</v>
      </c>
      <c r="K32" s="432"/>
      <c r="L32" s="32"/>
      <c r="M32" s="411"/>
      <c r="N32" s="56"/>
      <c r="O32" s="430"/>
      <c r="P32" s="341"/>
      <c r="Q32" s="341"/>
      <c r="R32" s="72">
        <v>1320</v>
      </c>
      <c r="S32" s="72">
        <v>1060</v>
      </c>
      <c r="T32" s="72">
        <v>730</v>
      </c>
      <c r="U32" s="37">
        <f t="shared" si="3"/>
        <v>1.0214160000000001</v>
      </c>
      <c r="V32" s="37">
        <v>192</v>
      </c>
    </row>
    <row r="33" spans="1:22" ht="19.5" customHeight="1">
      <c r="A33" s="42" t="s">
        <v>65</v>
      </c>
      <c r="B33" s="421">
        <v>35</v>
      </c>
      <c r="C33" s="421">
        <v>38</v>
      </c>
      <c r="D33" s="418">
        <v>11.9</v>
      </c>
      <c r="E33" s="18">
        <v>6375</v>
      </c>
      <c r="F33" s="18">
        <v>63</v>
      </c>
      <c r="G33" s="11" t="s">
        <v>75</v>
      </c>
      <c r="H33" s="125">
        <v>97</v>
      </c>
      <c r="I33" s="449"/>
      <c r="J33" s="161" t="s">
        <v>195</v>
      </c>
      <c r="K33" s="426"/>
      <c r="L33" s="32"/>
      <c r="M33" s="410">
        <v>1646000</v>
      </c>
      <c r="N33" s="56"/>
      <c r="O33" s="430"/>
      <c r="P33" s="340">
        <f>IF(OR(U33="",K33=""),0,(K33*U33)+(K33*U34))</f>
        <v>0</v>
      </c>
      <c r="Q33" s="340">
        <f>IF(OR(V33="",K33=""),0,(K33*V33)+(K33*V34))</f>
        <v>0</v>
      </c>
      <c r="R33" s="72">
        <v>1555</v>
      </c>
      <c r="S33" s="72">
        <v>500</v>
      </c>
      <c r="T33" s="72">
        <v>875</v>
      </c>
      <c r="U33" s="37">
        <f t="shared" si="3"/>
        <v>0.68031249999999999</v>
      </c>
      <c r="V33" s="37">
        <v>109</v>
      </c>
    </row>
    <row r="34" spans="1:22" ht="20.100000000000001" customHeight="1" thickBot="1">
      <c r="A34" s="42" t="s">
        <v>66</v>
      </c>
      <c r="B34" s="452">
        <v>35</v>
      </c>
      <c r="C34" s="452">
        <v>38</v>
      </c>
      <c r="D34" s="419"/>
      <c r="E34" s="18" t="s">
        <v>18</v>
      </c>
      <c r="F34" s="18">
        <v>69</v>
      </c>
      <c r="G34" s="15" t="s">
        <v>36</v>
      </c>
      <c r="H34" s="125">
        <v>201</v>
      </c>
      <c r="I34" s="449"/>
      <c r="J34" s="161" t="s">
        <v>195</v>
      </c>
      <c r="K34" s="427"/>
      <c r="L34" s="32"/>
      <c r="M34" s="411"/>
      <c r="N34" s="56"/>
      <c r="O34" s="430"/>
      <c r="P34" s="341"/>
      <c r="Q34" s="341"/>
      <c r="R34" s="72">
        <v>1320</v>
      </c>
      <c r="S34" s="72">
        <v>1060</v>
      </c>
      <c r="T34" s="72">
        <v>730</v>
      </c>
      <c r="U34" s="37">
        <f t="shared" si="3"/>
        <v>1.0214160000000001</v>
      </c>
      <c r="V34" s="37">
        <v>217</v>
      </c>
    </row>
    <row r="35" spans="1:22" ht="28.5" customHeight="1" thickBot="1">
      <c r="A35" s="346" t="s">
        <v>431</v>
      </c>
      <c r="B35" s="347"/>
      <c r="C35" s="347"/>
      <c r="D35" s="347"/>
      <c r="E35" s="347"/>
      <c r="F35" s="347"/>
      <c r="G35" s="347"/>
      <c r="H35" s="347"/>
      <c r="I35" s="348"/>
      <c r="J35" s="167" t="s">
        <v>62</v>
      </c>
      <c r="K35" s="122"/>
      <c r="L35" s="55"/>
      <c r="M35" s="119"/>
      <c r="N35" s="53"/>
      <c r="O35" s="130"/>
      <c r="R35" s="140"/>
      <c r="S35" s="140"/>
      <c r="T35" s="140"/>
      <c r="U35" s="37"/>
      <c r="V35" s="37"/>
    </row>
    <row r="36" spans="1:22" ht="20.100000000000001" customHeight="1">
      <c r="A36" s="42" t="s">
        <v>110</v>
      </c>
      <c r="B36" s="441">
        <v>22.3</v>
      </c>
      <c r="C36" s="441">
        <v>25</v>
      </c>
      <c r="D36" s="443">
        <v>7.5</v>
      </c>
      <c r="E36" s="19">
        <v>4500</v>
      </c>
      <c r="F36" s="19">
        <v>56</v>
      </c>
      <c r="G36" s="143" t="s">
        <v>75</v>
      </c>
      <c r="H36" s="124">
        <v>94</v>
      </c>
      <c r="I36" s="434" t="s">
        <v>30</v>
      </c>
      <c r="J36" s="161" t="s">
        <v>195</v>
      </c>
      <c r="K36" s="425"/>
      <c r="L36" s="32"/>
      <c r="M36" s="410">
        <v>1142000</v>
      </c>
      <c r="N36" s="56"/>
      <c r="O36" s="430"/>
      <c r="P36" s="340">
        <f>IF(OR(U36="",K36=""),0,(K36*U36)+(K36*U37))</f>
        <v>0</v>
      </c>
      <c r="Q36" s="340">
        <f>IF(OR(V36="",K36=""),0,(K36*V36)+(K36*V37))</f>
        <v>0</v>
      </c>
      <c r="R36" s="72">
        <v>1555</v>
      </c>
      <c r="S36" s="72">
        <v>500</v>
      </c>
      <c r="T36" s="72">
        <v>875</v>
      </c>
      <c r="U36" s="37">
        <f>(R36/1000)*(S36/1000)*(T36/1000)</f>
        <v>0.68031249999999999</v>
      </c>
      <c r="V36" s="37">
        <v>106</v>
      </c>
    </row>
    <row r="37" spans="1:22" ht="19.5" customHeight="1">
      <c r="A37" s="42" t="s">
        <v>64</v>
      </c>
      <c r="B37" s="441">
        <v>22.3</v>
      </c>
      <c r="C37" s="441">
        <v>25</v>
      </c>
      <c r="D37" s="444"/>
      <c r="E37" s="18" t="s">
        <v>18</v>
      </c>
      <c r="F37" s="18">
        <v>68</v>
      </c>
      <c r="G37" s="15" t="s">
        <v>36</v>
      </c>
      <c r="H37" s="125">
        <v>174</v>
      </c>
      <c r="I37" s="435"/>
      <c r="J37" s="161" t="s">
        <v>195</v>
      </c>
      <c r="K37" s="432"/>
      <c r="L37" s="32"/>
      <c r="M37" s="411"/>
      <c r="N37" s="56"/>
      <c r="O37" s="430"/>
      <c r="P37" s="341"/>
      <c r="Q37" s="341"/>
      <c r="R37" s="72">
        <v>1320</v>
      </c>
      <c r="S37" s="72">
        <v>1060</v>
      </c>
      <c r="T37" s="72">
        <v>730</v>
      </c>
      <c r="U37" s="37">
        <f>(R37/1000)*(S37/1000)*(T37/1000)</f>
        <v>1.0214160000000001</v>
      </c>
      <c r="V37" s="37">
        <v>193</v>
      </c>
    </row>
    <row r="38" spans="1:22" ht="20.100000000000001" customHeight="1">
      <c r="A38" s="42" t="s">
        <v>111</v>
      </c>
      <c r="B38" s="441">
        <v>28.1</v>
      </c>
      <c r="C38" s="441">
        <v>31.1</v>
      </c>
      <c r="D38" s="447">
        <v>9.6</v>
      </c>
      <c r="E38" s="18">
        <v>5100</v>
      </c>
      <c r="F38" s="18">
        <v>56</v>
      </c>
      <c r="G38" s="11" t="s">
        <v>112</v>
      </c>
      <c r="H38" s="125">
        <v>97</v>
      </c>
      <c r="I38" s="435"/>
      <c r="J38" s="161" t="s">
        <v>195</v>
      </c>
      <c r="K38" s="433"/>
      <c r="L38" s="32"/>
      <c r="M38" s="410">
        <v>1196000</v>
      </c>
      <c r="N38" s="56"/>
      <c r="O38" s="430"/>
      <c r="P38" s="340">
        <f>IF(OR(U38="",K38=""),0,(K38*U38)+(K38*U39))</f>
        <v>0</v>
      </c>
      <c r="Q38" s="340">
        <f>IF(OR(V38="",K38=""),0,(K38*V38)+(K38*V39))</f>
        <v>0</v>
      </c>
      <c r="R38" s="72">
        <v>1555</v>
      </c>
      <c r="S38" s="72">
        <v>500</v>
      </c>
      <c r="T38" s="72">
        <v>875</v>
      </c>
      <c r="U38" s="37">
        <f t="shared" ref="U38:U43" si="4">(R38/1000)*(S38/1000)*(T38/1000)</f>
        <v>0.68031249999999999</v>
      </c>
      <c r="V38" s="37">
        <v>109</v>
      </c>
    </row>
    <row r="39" spans="1:22" ht="20.100000000000001" customHeight="1">
      <c r="A39" s="42" t="s">
        <v>73</v>
      </c>
      <c r="B39" s="441">
        <v>28.1</v>
      </c>
      <c r="C39" s="441">
        <v>31.1</v>
      </c>
      <c r="D39" s="444"/>
      <c r="E39" s="18" t="s">
        <v>18</v>
      </c>
      <c r="F39" s="18">
        <v>68</v>
      </c>
      <c r="G39" s="15" t="s">
        <v>77</v>
      </c>
      <c r="H39" s="125">
        <v>177</v>
      </c>
      <c r="I39" s="435"/>
      <c r="J39" s="161" t="s">
        <v>195</v>
      </c>
      <c r="K39" s="432"/>
      <c r="L39" s="32"/>
      <c r="M39" s="411"/>
      <c r="N39" s="56"/>
      <c r="O39" s="430"/>
      <c r="P39" s="341"/>
      <c r="Q39" s="341"/>
      <c r="R39" s="72">
        <v>1320</v>
      </c>
      <c r="S39" s="72">
        <v>1060</v>
      </c>
      <c r="T39" s="72">
        <v>730</v>
      </c>
      <c r="U39" s="37">
        <f t="shared" si="4"/>
        <v>1.0214160000000001</v>
      </c>
      <c r="V39" s="37">
        <v>192</v>
      </c>
    </row>
    <row r="40" spans="1:22" ht="20.100000000000001" customHeight="1">
      <c r="A40" s="42" t="s">
        <v>67</v>
      </c>
      <c r="B40" s="441">
        <v>44</v>
      </c>
      <c r="C40" s="441">
        <v>47</v>
      </c>
      <c r="D40" s="447">
        <v>16.3</v>
      </c>
      <c r="E40" s="18">
        <v>8500</v>
      </c>
      <c r="F40" s="18">
        <v>63</v>
      </c>
      <c r="G40" s="11" t="s">
        <v>113</v>
      </c>
      <c r="H40" s="125">
        <v>208</v>
      </c>
      <c r="I40" s="435"/>
      <c r="J40" s="161" t="s">
        <v>195</v>
      </c>
      <c r="K40" s="433"/>
      <c r="L40" s="32"/>
      <c r="M40" s="410">
        <v>2164000</v>
      </c>
      <c r="N40" s="56"/>
      <c r="O40" s="430"/>
      <c r="P40" s="340">
        <f>IF(OR(U40="",K40=""),0,(K40*U40)+(K40*U41))</f>
        <v>0</v>
      </c>
      <c r="Q40" s="340">
        <f>IF(OR(V40="",K40=""),0,(K40*V40)+(K40*V41))</f>
        <v>0</v>
      </c>
      <c r="R40" s="72">
        <v>2095</v>
      </c>
      <c r="S40" s="72">
        <v>800</v>
      </c>
      <c r="T40" s="72">
        <v>964</v>
      </c>
      <c r="U40" s="37">
        <f t="shared" si="4"/>
        <v>1.615664</v>
      </c>
      <c r="V40" s="37">
        <v>220</v>
      </c>
    </row>
    <row r="41" spans="1:22" ht="20.100000000000001" customHeight="1">
      <c r="A41" s="42" t="s">
        <v>68</v>
      </c>
      <c r="B41" s="441">
        <v>44</v>
      </c>
      <c r="C41" s="441">
        <v>47</v>
      </c>
      <c r="D41" s="444"/>
      <c r="E41" s="128" t="s">
        <v>18</v>
      </c>
      <c r="F41" s="128">
        <v>70</v>
      </c>
      <c r="G41" s="93" t="s">
        <v>37</v>
      </c>
      <c r="H41" s="126">
        <v>288</v>
      </c>
      <c r="I41" s="435"/>
      <c r="J41" s="161" t="s">
        <v>195</v>
      </c>
      <c r="K41" s="426"/>
      <c r="L41" s="32"/>
      <c r="M41" s="411"/>
      <c r="N41" s="56"/>
      <c r="O41" s="430"/>
      <c r="P41" s="341"/>
      <c r="Q41" s="341"/>
      <c r="R41" s="72">
        <v>1305</v>
      </c>
      <c r="S41" s="72">
        <v>1790</v>
      </c>
      <c r="T41" s="72">
        <v>820</v>
      </c>
      <c r="U41" s="37">
        <f t="shared" si="4"/>
        <v>1.9154789999999999</v>
      </c>
      <c r="V41" s="37">
        <v>308</v>
      </c>
    </row>
    <row r="42" spans="1:22" ht="20.100000000000001" customHeight="1">
      <c r="A42" s="42" t="s">
        <v>69</v>
      </c>
      <c r="B42" s="441">
        <v>56.3</v>
      </c>
      <c r="C42" s="441">
        <v>58.6</v>
      </c>
      <c r="D42" s="445">
        <v>22</v>
      </c>
      <c r="E42" s="18">
        <v>10800</v>
      </c>
      <c r="F42" s="18">
        <v>65</v>
      </c>
      <c r="G42" s="11" t="s">
        <v>113</v>
      </c>
      <c r="H42" s="125">
        <v>215</v>
      </c>
      <c r="I42" s="435"/>
      <c r="J42" s="161" t="s">
        <v>195</v>
      </c>
      <c r="K42" s="433"/>
      <c r="L42" s="32"/>
      <c r="M42" s="410">
        <v>2596000</v>
      </c>
      <c r="N42" s="56"/>
      <c r="O42" s="430"/>
      <c r="P42" s="340">
        <f>IF(OR(U42="",K42=""),0,(K42*U42)+(K42*U43))</f>
        <v>0</v>
      </c>
      <c r="Q42" s="340">
        <f>IF(OR(V42="",K42=""),0,(K42*V42)+(K42*V43))</f>
        <v>0</v>
      </c>
      <c r="R42" s="72">
        <v>2095</v>
      </c>
      <c r="S42" s="72">
        <v>800</v>
      </c>
      <c r="T42" s="72">
        <v>964</v>
      </c>
      <c r="U42" s="37">
        <f t="shared" si="4"/>
        <v>1.615664</v>
      </c>
      <c r="V42" s="37">
        <v>230</v>
      </c>
    </row>
    <row r="43" spans="1:22" ht="20.100000000000001" customHeight="1" thickBot="1">
      <c r="A43" s="42" t="s">
        <v>70</v>
      </c>
      <c r="B43" s="441">
        <v>56.3</v>
      </c>
      <c r="C43" s="441">
        <v>58.6</v>
      </c>
      <c r="D43" s="444"/>
      <c r="E43" s="128"/>
      <c r="F43" s="128">
        <v>73</v>
      </c>
      <c r="G43" s="93" t="s">
        <v>48</v>
      </c>
      <c r="H43" s="126">
        <v>320</v>
      </c>
      <c r="I43" s="436"/>
      <c r="J43" s="161" t="s">
        <v>195</v>
      </c>
      <c r="K43" s="427"/>
      <c r="L43" s="32"/>
      <c r="M43" s="411"/>
      <c r="N43" s="56"/>
      <c r="O43" s="430"/>
      <c r="P43" s="341"/>
      <c r="Q43" s="341"/>
      <c r="R43" s="72">
        <v>1455</v>
      </c>
      <c r="S43" s="72">
        <v>1790</v>
      </c>
      <c r="T43" s="72">
        <v>830</v>
      </c>
      <c r="U43" s="37">
        <f t="shared" si="4"/>
        <v>2.1616935000000002</v>
      </c>
      <c r="V43" s="37">
        <v>336</v>
      </c>
    </row>
    <row r="44" spans="1:22" ht="20.100000000000001" customHeight="1" thickBot="1">
      <c r="A44" s="437" t="s">
        <v>156</v>
      </c>
      <c r="B44" s="438"/>
      <c r="C44" s="438"/>
      <c r="D44" s="438"/>
      <c r="E44" s="438"/>
      <c r="F44" s="438"/>
      <c r="G44" s="438"/>
      <c r="H44" s="438"/>
      <c r="I44" s="439"/>
      <c r="J44" s="167" t="s">
        <v>62</v>
      </c>
      <c r="K44" s="122"/>
      <c r="L44" s="55"/>
      <c r="M44" s="119"/>
      <c r="N44" s="53"/>
      <c r="O44" s="130"/>
      <c r="R44" s="140"/>
      <c r="S44" s="140"/>
      <c r="T44" s="140"/>
      <c r="U44" s="37"/>
      <c r="V44" s="37"/>
    </row>
    <row r="45" spans="1:22" ht="20.25" customHeight="1">
      <c r="A45" s="52" t="s">
        <v>71</v>
      </c>
      <c r="B45" s="440">
        <v>22.3</v>
      </c>
      <c r="C45" s="440">
        <v>25</v>
      </c>
      <c r="D45" s="443">
        <v>7.5</v>
      </c>
      <c r="E45" s="100">
        <v>4300</v>
      </c>
      <c r="F45" s="100">
        <v>56</v>
      </c>
      <c r="G45" s="100" t="s">
        <v>76</v>
      </c>
      <c r="H45" s="66">
        <v>130</v>
      </c>
      <c r="I45" s="343" t="s">
        <v>30</v>
      </c>
      <c r="J45" s="162" t="s">
        <v>195</v>
      </c>
      <c r="K45" s="425"/>
      <c r="L45" s="32"/>
      <c r="M45" s="410">
        <v>1249000</v>
      </c>
      <c r="N45" s="56"/>
      <c r="O45" s="430"/>
      <c r="P45" s="340">
        <f>IF(OR(U45="",K45=""),0,(K45*U45)+(K45*U46))</f>
        <v>0</v>
      </c>
      <c r="Q45" s="340">
        <f>IF(OR(V45="",K45=""),0,(K45*V45)+(K45*V46))</f>
        <v>0</v>
      </c>
      <c r="R45" s="72">
        <v>1362</v>
      </c>
      <c r="S45" s="72">
        <v>2050</v>
      </c>
      <c r="T45" s="72">
        <v>582</v>
      </c>
      <c r="U45" s="37">
        <f t="shared" ref="U45:U48" si="5">(R45/1000)*(S45/1000)*(T45/1000)</f>
        <v>1.6250022</v>
      </c>
      <c r="V45" s="37">
        <v>145</v>
      </c>
    </row>
    <row r="46" spans="1:22">
      <c r="A46" s="28" t="s">
        <v>64</v>
      </c>
      <c r="B46" s="441">
        <v>22.3</v>
      </c>
      <c r="C46" s="441">
        <v>25</v>
      </c>
      <c r="D46" s="444"/>
      <c r="E46" s="15" t="s">
        <v>18</v>
      </c>
      <c r="F46" s="15">
        <v>68</v>
      </c>
      <c r="G46" s="15" t="s">
        <v>36</v>
      </c>
      <c r="H46" s="24">
        <v>174</v>
      </c>
      <c r="I46" s="345"/>
      <c r="J46" s="161" t="s">
        <v>195</v>
      </c>
      <c r="K46" s="432"/>
      <c r="L46" s="32"/>
      <c r="M46" s="411"/>
      <c r="N46" s="56"/>
      <c r="O46" s="430"/>
      <c r="P46" s="341"/>
      <c r="Q46" s="341"/>
      <c r="R46" s="72">
        <v>1320</v>
      </c>
      <c r="S46" s="72">
        <v>1060</v>
      </c>
      <c r="T46" s="72">
        <v>730</v>
      </c>
      <c r="U46" s="37">
        <f t="shared" si="5"/>
        <v>1.0214160000000001</v>
      </c>
      <c r="V46" s="37">
        <v>193</v>
      </c>
    </row>
    <row r="47" spans="1:22">
      <c r="A47" s="28" t="s">
        <v>74</v>
      </c>
      <c r="B47" s="441">
        <v>28.1</v>
      </c>
      <c r="C47" s="441">
        <v>31.1</v>
      </c>
      <c r="D47" s="445">
        <v>9.6</v>
      </c>
      <c r="E47" s="11">
        <v>5100</v>
      </c>
      <c r="F47" s="11">
        <v>56</v>
      </c>
      <c r="G47" s="14" t="s">
        <v>76</v>
      </c>
      <c r="H47" s="127">
        <v>140</v>
      </c>
      <c r="I47" s="345"/>
      <c r="J47" s="161" t="s">
        <v>195</v>
      </c>
      <c r="K47" s="433"/>
      <c r="L47" s="32"/>
      <c r="M47" s="410">
        <v>1270000</v>
      </c>
      <c r="N47" s="56"/>
      <c r="O47" s="430"/>
      <c r="P47" s="340">
        <f>IF(OR(U47="",K47=""),0,(K47*U47)+(K47*U48))</f>
        <v>0</v>
      </c>
      <c r="Q47" s="340">
        <f>IF(OR(V47="",K47=""),0,(K47*V47)+(K47*V48))</f>
        <v>0</v>
      </c>
      <c r="R47" s="72">
        <v>1362</v>
      </c>
      <c r="S47" s="72">
        <v>2050</v>
      </c>
      <c r="T47" s="72">
        <v>582</v>
      </c>
      <c r="U47" s="37">
        <f t="shared" si="5"/>
        <v>1.6250022</v>
      </c>
      <c r="V47" s="37">
        <v>154</v>
      </c>
    </row>
    <row r="48" spans="1:22" ht="21" thickBot="1">
      <c r="A48" s="129" t="s">
        <v>73</v>
      </c>
      <c r="B48" s="442">
        <v>28.1</v>
      </c>
      <c r="C48" s="442">
        <v>31.1</v>
      </c>
      <c r="D48" s="446"/>
      <c r="E48" s="108" t="s">
        <v>18</v>
      </c>
      <c r="F48" s="96">
        <v>68</v>
      </c>
      <c r="G48" s="96" t="s">
        <v>77</v>
      </c>
      <c r="H48" s="67">
        <v>177</v>
      </c>
      <c r="I48" s="344"/>
      <c r="J48" s="163" t="s">
        <v>195</v>
      </c>
      <c r="K48" s="427"/>
      <c r="L48" s="32"/>
      <c r="M48" s="431"/>
      <c r="N48" s="56"/>
      <c r="O48" s="430"/>
      <c r="P48" s="341"/>
      <c r="Q48" s="341"/>
      <c r="R48" s="72">
        <v>1320</v>
      </c>
      <c r="S48" s="72">
        <v>1060</v>
      </c>
      <c r="T48" s="72">
        <v>730</v>
      </c>
      <c r="U48" s="37">
        <f t="shared" si="5"/>
        <v>1.0214160000000001</v>
      </c>
      <c r="V48" s="37">
        <v>192</v>
      </c>
    </row>
  </sheetData>
  <mergeCells count="144">
    <mergeCell ref="Q19:Q20"/>
    <mergeCell ref="A21:I21"/>
    <mergeCell ref="B22:B23"/>
    <mergeCell ref="C22:C23"/>
    <mergeCell ref="D22:D23"/>
    <mergeCell ref="I22:I23"/>
    <mergeCell ref="K22:K23"/>
    <mergeCell ref="M22:M23"/>
    <mergeCell ref="O22:O23"/>
    <mergeCell ref="P22:P23"/>
    <mergeCell ref="Q22:Q23"/>
    <mergeCell ref="C19:C20"/>
    <mergeCell ref="D19:D20"/>
    <mergeCell ref="I19:I20"/>
    <mergeCell ref="K19:K20"/>
    <mergeCell ref="M19:M20"/>
    <mergeCell ref="O19:O20"/>
    <mergeCell ref="P19:P20"/>
    <mergeCell ref="O9:O14"/>
    <mergeCell ref="P9:P14"/>
    <mergeCell ref="Q9:Q14"/>
    <mergeCell ref="A15:I15"/>
    <mergeCell ref="B16:B17"/>
    <mergeCell ref="C16:C17"/>
    <mergeCell ref="D16:D17"/>
    <mergeCell ref="I16:I17"/>
    <mergeCell ref="K16:K17"/>
    <mergeCell ref="M16:M17"/>
    <mergeCell ref="O16:O17"/>
    <mergeCell ref="P16:P17"/>
    <mergeCell ref="Q16:Q17"/>
    <mergeCell ref="P38:P39"/>
    <mergeCell ref="Q38:Q39"/>
    <mergeCell ref="P40:P41"/>
    <mergeCell ref="O25:O26"/>
    <mergeCell ref="P25:P26"/>
    <mergeCell ref="Q25:Q26"/>
    <mergeCell ref="I25:I26"/>
    <mergeCell ref="A24:I24"/>
    <mergeCell ref="B25:B26"/>
    <mergeCell ref="C25:C26"/>
    <mergeCell ref="D25:D26"/>
    <mergeCell ref="C33:C34"/>
    <mergeCell ref="D31:D32"/>
    <mergeCell ref="D33:D34"/>
    <mergeCell ref="B31:B32"/>
    <mergeCell ref="C31:C32"/>
    <mergeCell ref="B33:B34"/>
    <mergeCell ref="P45:P46"/>
    <mergeCell ref="Q45:Q46"/>
    <mergeCell ref="K47:K48"/>
    <mergeCell ref="B36:B37"/>
    <mergeCell ref="C36:C37"/>
    <mergeCell ref="B38:B39"/>
    <mergeCell ref="C38:C39"/>
    <mergeCell ref="A35:I35"/>
    <mergeCell ref="K25:K26"/>
    <mergeCell ref="I29:I34"/>
    <mergeCell ref="P42:P43"/>
    <mergeCell ref="Q42:Q43"/>
    <mergeCell ref="K36:K37"/>
    <mergeCell ref="M36:M37"/>
    <mergeCell ref="B40:B41"/>
    <mergeCell ref="C40:C41"/>
    <mergeCell ref="B42:B43"/>
    <mergeCell ref="C42:C43"/>
    <mergeCell ref="O36:O37"/>
    <mergeCell ref="P36:P37"/>
    <mergeCell ref="Q36:Q37"/>
    <mergeCell ref="K38:K39"/>
    <mergeCell ref="M38:M39"/>
    <mergeCell ref="O38:O39"/>
    <mergeCell ref="M42:M43"/>
    <mergeCell ref="I45:I48"/>
    <mergeCell ref="K45:K46"/>
    <mergeCell ref="I36:I43"/>
    <mergeCell ref="K42:K43"/>
    <mergeCell ref="A44:I44"/>
    <mergeCell ref="B45:B46"/>
    <mergeCell ref="C45:C46"/>
    <mergeCell ref="B47:B48"/>
    <mergeCell ref="C47:C48"/>
    <mergeCell ref="D45:D46"/>
    <mergeCell ref="D47:D48"/>
    <mergeCell ref="D36:D37"/>
    <mergeCell ref="D38:D39"/>
    <mergeCell ref="D40:D41"/>
    <mergeCell ref="D42:D43"/>
    <mergeCell ref="K40:K41"/>
    <mergeCell ref="P47:P48"/>
    <mergeCell ref="Q47:Q48"/>
    <mergeCell ref="O45:O46"/>
    <mergeCell ref="O47:O48"/>
    <mergeCell ref="M45:M46"/>
    <mergeCell ref="M47:M48"/>
    <mergeCell ref="Q29:Q30"/>
    <mergeCell ref="O29:O30"/>
    <mergeCell ref="K29:K30"/>
    <mergeCell ref="O31:O32"/>
    <mergeCell ref="Q33:Q34"/>
    <mergeCell ref="O33:O34"/>
    <mergeCell ref="M33:M34"/>
    <mergeCell ref="P29:P30"/>
    <mergeCell ref="K31:K32"/>
    <mergeCell ref="M31:M32"/>
    <mergeCell ref="P33:P34"/>
    <mergeCell ref="P31:P32"/>
    <mergeCell ref="K33:K34"/>
    <mergeCell ref="Q31:Q32"/>
    <mergeCell ref="Q40:Q41"/>
    <mergeCell ref="O40:O41"/>
    <mergeCell ref="M40:M41"/>
    <mergeCell ref="O42:O43"/>
    <mergeCell ref="M4:M5"/>
    <mergeCell ref="M29:M30"/>
    <mergeCell ref="A27:K27"/>
    <mergeCell ref="A6:K6"/>
    <mergeCell ref="D29:D30"/>
    <mergeCell ref="E4:E5"/>
    <mergeCell ref="F4:F5"/>
    <mergeCell ref="A28:I28"/>
    <mergeCell ref="B29:B30"/>
    <mergeCell ref="C29:C30"/>
    <mergeCell ref="M25:M26"/>
    <mergeCell ref="A7:K7"/>
    <mergeCell ref="A8:I8"/>
    <mergeCell ref="D9:D14"/>
    <mergeCell ref="I9:I14"/>
    <mergeCell ref="K9:K14"/>
    <mergeCell ref="M9:M14"/>
    <mergeCell ref="A18:I18"/>
    <mergeCell ref="B19:B20"/>
    <mergeCell ref="A1:A3"/>
    <mergeCell ref="G4:G5"/>
    <mergeCell ref="K4:K5"/>
    <mergeCell ref="H4:H5"/>
    <mergeCell ref="I4:I5"/>
    <mergeCell ref="J4:J5"/>
    <mergeCell ref="A4:A5"/>
    <mergeCell ref="B4:C4"/>
    <mergeCell ref="D4:D5"/>
    <mergeCell ref="J1:K1"/>
    <mergeCell ref="J2:K2"/>
    <mergeCell ref="J3:K3"/>
  </mergeCells>
  <printOptions horizontalCentered="1"/>
  <pageMargins left="0.59055118110236227" right="0.59055118110236227" top="0.59055118110236227" bottom="0.59055118110236227" header="0.51181102362204722" footer="0.51181102362204722"/>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11</vt:i4>
      </vt:variant>
    </vt:vector>
  </HeadingPairs>
  <TitlesOfParts>
    <vt:vector size="15" baseType="lpstr">
      <vt:lpstr>RAC_multi</vt:lpstr>
      <vt:lpstr>PAC</vt:lpstr>
      <vt:lpstr>PAC inverter</vt:lpstr>
      <vt:lpstr>PAC &gt; 22 кВт</vt:lpstr>
      <vt:lpstr>PAC!_ФильтрБазыДанных</vt:lpstr>
      <vt:lpstr>'PAC &gt; 22 кВт'!_ФильтрБазыДанных</vt:lpstr>
      <vt:lpstr>'PAC inverter'!_ФильтрБазыДанных</vt:lpstr>
      <vt:lpstr>PAC!Заголовки_для_печати</vt:lpstr>
      <vt:lpstr>'PAC &gt; 22 кВт'!Заголовки_для_печати</vt:lpstr>
      <vt:lpstr>'PAC inverter'!Заголовки_для_печати</vt:lpstr>
      <vt:lpstr>RAC_multi!Заголовки_для_печати</vt:lpstr>
      <vt:lpstr>PAC!Область_печати</vt:lpstr>
      <vt:lpstr>'PAC &gt; 22 кВт'!Область_печати</vt:lpstr>
      <vt:lpstr>'PAC inverter'!Область_печати</vt:lpstr>
      <vt:lpstr>RAC_multi!Область_печати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Дмитрий</cp:lastModifiedBy>
  <cp:lastPrinted>2023-03-24T13:48:04Z</cp:lastPrinted>
  <dcterms:created xsi:type="dcterms:W3CDTF">1996-10-08T23:32:33Z</dcterms:created>
  <dcterms:modified xsi:type="dcterms:W3CDTF">2023-06-11T13:54:57Z</dcterms:modified>
</cp:coreProperties>
</file>